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pivotTables/pivotTable1.xml" ContentType="application/vnd.openxmlformats-officedocument.spreadsheetml.pivotTable+xml"/>
  <Override PartName="/xl/comments3.xml" ContentType="application/vnd.openxmlformats-officedocument.spreadsheetml.comments+xml"/>
  <Override PartName="/xl/threadedComments/threadedComment1.xml" ContentType="application/vnd.ms-excel.threadedcomments+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24226"/>
  <xr:revisionPtr revIDLastSave="0" documentId="8_{3A0BEBFE-60CC-4A9B-A6EE-6BDA0BFC5083}" xr6:coauthVersionLast="47" xr6:coauthVersionMax="47" xr10:uidLastSave="{00000000-0000-0000-0000-000000000000}"/>
  <bookViews>
    <workbookView xWindow="150" yWindow="2055" windowWidth="28650" windowHeight="13545" tabRatio="516" firstSheet="2" activeTab="6" xr2:uid="{00000000-000D-0000-FFFF-FFFF00000000}"/>
  </bookViews>
  <sheets>
    <sheet name="ELENCHI" sheetId="4" state="hidden" r:id="rId1"/>
    <sheet name="StruttureResidenziali" sheetId="1" state="hidden" r:id="rId2"/>
    <sheet name="ANAG-ASSISTITI" sheetId="5" r:id="rId3"/>
    <sheet name="ANAG-GESTORE" sheetId="8" r:id="rId4"/>
    <sheet name="ANAG-RESIDENZE" sheetId="6" r:id="rId5"/>
    <sheet name="PRESTAZIONE" sheetId="2" r:id="rId6"/>
    <sheet name="PPVT_Prestazioni" sheetId="11" r:id="rId7"/>
    <sheet name="CIG" sheetId="14" r:id="rId8"/>
    <sheet name="indirizzi Gestori " sheetId="13" r:id="rId9"/>
    <sheet name="PPVT_ALLEAGATO_B" sheetId="12" state="hidden" r:id="rId10"/>
  </sheets>
  <definedNames>
    <definedName name="_xlnm._FilterDatabase" localSheetId="2" hidden="1">'ANAG-ASSISTITI'!$A$1:$AB$3</definedName>
    <definedName name="_xlnm._FilterDatabase" localSheetId="4" hidden="1">'ANAG-RESIDENZE'!$D$1:$D$30</definedName>
    <definedName name="_xlnm._FilterDatabase" localSheetId="9" hidden="1">PPVT_ALLEAGATO_B!$D$1:$D$403</definedName>
    <definedName name="_xlcn.WorksheetConnection_2019_04_10_DatiUtentiANZIANI.xlsxAnag_Assistiti" hidden="1">Anag_Assistiti[]</definedName>
    <definedName name="_xlcn.WorksheetConnection_2019_04_10_DatiUtentiANZIANI.xlsxAnag_Gestore" hidden="1">Anag_Gestore[]</definedName>
    <definedName name="_xlcn.WorksheetConnection_2019_04_10_DatiUtentiANZIANI.xlsxAnag_Prestazione" hidden="1">Anag_Prestazione[]</definedName>
    <definedName name="_xlcn.WorksheetConnection_2019_04_10_DatiUtentiANZIANI.xlsxAnag_Residenze" hidden="1">Anag_Residenze[]</definedName>
    <definedName name="_xlnm.Print_Area" localSheetId="9">PPVT_ALLEAGATO_B!$A$1:$I$24</definedName>
    <definedName name="_xlnm.Print_Area" localSheetId="6">PPVT_Prestazioni!$A$3:$F$18</definedName>
    <definedName name="_xlnm.Print_Area" localSheetId="5">PRESTAZIONE!$A$1:$R$28</definedName>
  </definedNames>
  <calcPr calcId="191029"/>
  <pivotCaches>
    <pivotCache cacheId="37" r:id="rId11"/>
    <pivotCache cacheId="55" r:id="rId12"/>
  </pivotCaches>
  <extLst>
    <ext xmlns:x15="http://schemas.microsoft.com/office/spreadsheetml/2010/11/main" uri="{FCE2AD5D-F65C-4FA6-A056-5C36A1767C68}">
      <x15:dataModel>
        <x15:modelTables>
          <x15:modelTable id="Anag_Residenze" name="Anag_Residenze" connection="WorksheetConnection_2019_04_10_DatiUtentiANZIANI.xlsx!Anag_Residenze"/>
          <x15:modelTable id="Anag_Prestazione" name="Anag_Prestazione" connection="WorksheetConnection_2019_04_10_DatiUtentiANZIANI.xlsx!Anag_Prestazione"/>
          <x15:modelTable id="Anag_Gestore" name="Anag_Gestore" connection="WorksheetConnection_2019_04_10_DatiUtentiANZIANI.xlsx!Anag_Gestore"/>
          <x15:modelTable id="Anag_Assistiti" name="Anag_Assistiti" connection="WorksheetConnection_2019_04_10_DatiUtentiANZIANI.xlsx!Anag_Assistiti"/>
        </x15:modelTables>
        <x15:modelRelationships>
          <x15:modelRelationship fromTable="Anag_Prestazione" fromColumn="PARTITA IVA" toTable="Anag_Gestore" toColumn="P.IVA GESTORE"/>
          <x15:modelRelationship fromTable="Anag_Prestazione" fromColumn="NOMINATIVO" toTable="Anag_Assistiti" toColumn="NOMINATIVO"/>
          <x15:modelRelationship fromTable="Anag_Gestore" fromColumn="Denominazione" toTable="Anag_Residenze" toColumn="Denominazione"/>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1" l="1"/>
  <c r="D34" i="11"/>
  <c r="P38" i="2"/>
  <c r="O38" i="2"/>
  <c r="L38" i="2"/>
  <c r="N38" i="2" s="1"/>
  <c r="F31" i="5"/>
  <c r="V31" i="5"/>
  <c r="W31" i="5"/>
  <c r="X31" i="5"/>
  <c r="O37" i="2"/>
  <c r="P37" i="2" s="1"/>
  <c r="F30" i="5"/>
  <c r="V30" i="5" s="1"/>
  <c r="L37" i="2"/>
  <c r="N37" i="2" s="1"/>
  <c r="W30" i="5"/>
  <c r="X30" i="5"/>
  <c r="E21" i="11"/>
  <c r="E34" i="11" l="1"/>
  <c r="Q38" i="2"/>
  <c r="R38" i="2" s="1"/>
  <c r="S38" i="2" s="1"/>
  <c r="U38" i="2" s="1"/>
  <c r="Q37" i="2"/>
  <c r="R37" i="2" s="1"/>
  <c r="S37" i="2" s="1"/>
  <c r="U37" i="2" s="1"/>
  <c r="Y31" i="5"/>
  <c r="Z31" i="5" s="1"/>
  <c r="AB31" i="5" s="1"/>
  <c r="Y30" i="5"/>
  <c r="Z30" i="5" s="1"/>
  <c r="AB30" i="5" s="1"/>
  <c r="N38" i="11"/>
  <c r="F29" i="5" l="1"/>
  <c r="V29" i="5" s="1"/>
  <c r="W29" i="5"/>
  <c r="X29" i="5"/>
  <c r="L36" i="2"/>
  <c r="N36" i="2" s="1"/>
  <c r="P29" i="2"/>
  <c r="Q29" i="2" s="1"/>
  <c r="L29" i="2"/>
  <c r="N29" i="2" s="1"/>
  <c r="F28" i="5"/>
  <c r="V28" i="5" s="1"/>
  <c r="X28" i="5"/>
  <c r="W28" i="5"/>
  <c r="L35" i="2"/>
  <c r="N35" i="2" s="1"/>
  <c r="E15" i="14"/>
  <c r="F3" i="14"/>
  <c r="F4" i="14"/>
  <c r="F5" i="14"/>
  <c r="F6" i="14"/>
  <c r="F7" i="14"/>
  <c r="F8" i="14"/>
  <c r="F9" i="14"/>
  <c r="F10" i="14"/>
  <c r="F11" i="14"/>
  <c r="F12" i="14"/>
  <c r="F15" i="14" s="1"/>
  <c r="F13" i="14"/>
  <c r="F14" i="14"/>
  <c r="F2" i="14"/>
  <c r="Y29" i="5" l="1"/>
  <c r="Z29" i="5" s="1"/>
  <c r="AB29" i="5" s="1"/>
  <c r="O36" i="2" s="1"/>
  <c r="P36" i="2" s="1"/>
  <c r="Q36" i="2" s="1"/>
  <c r="R29" i="2"/>
  <c r="S29" i="2" s="1"/>
  <c r="U29" i="2" s="1"/>
  <c r="Y28" i="5"/>
  <c r="Z28" i="5" s="1"/>
  <c r="AB28" i="5" s="1"/>
  <c r="O35" i="2" s="1"/>
  <c r="P35" i="2" s="1"/>
  <c r="Q35" i="2" s="1"/>
  <c r="R35" i="2" s="1"/>
  <c r="S35" i="2" s="1"/>
  <c r="U35" i="2" s="1"/>
  <c r="P3" i="2"/>
  <c r="N3" i="2"/>
  <c r="R36" i="2" l="1"/>
  <c r="S36" i="2" s="1"/>
  <c r="U36" i="2" s="1"/>
  <c r="Q3" i="2"/>
  <c r="R3" i="2" s="1"/>
  <c r="S3" i="2" s="1"/>
  <c r="L20" i="2"/>
  <c r="N20" i="2" s="1"/>
  <c r="L14" i="2"/>
  <c r="N14" i="2" s="1"/>
  <c r="F27" i="5"/>
  <c r="V27" i="5" s="1"/>
  <c r="W27" i="5"/>
  <c r="X27" i="5"/>
  <c r="L24" i="2"/>
  <c r="N24" i="2" s="1"/>
  <c r="P20" i="2"/>
  <c r="L11" i="2"/>
  <c r="N11" i="2" s="1"/>
  <c r="L2" i="2"/>
  <c r="V26" i="5"/>
  <c r="Y26" i="5" s="1"/>
  <c r="Z26" i="5" s="1"/>
  <c r="AB26" i="5" s="1"/>
  <c r="O2" i="2" s="1"/>
  <c r="P2" i="2" s="1"/>
  <c r="Q20" i="2" l="1"/>
  <c r="Q2" i="2"/>
  <c r="U3" i="2"/>
  <c r="Y27" i="5"/>
  <c r="Z27" i="5" s="1"/>
  <c r="AB27" i="5" s="1"/>
  <c r="O14" i="2" s="1"/>
  <c r="P14" i="2" s="1"/>
  <c r="Q14" i="2" s="1"/>
  <c r="R20" i="2"/>
  <c r="S20" i="2" s="1"/>
  <c r="U20" i="2" s="1"/>
  <c r="N2" i="2"/>
  <c r="F8" i="5"/>
  <c r="F9" i="5"/>
  <c r="L13" i="2"/>
  <c r="N13" i="2" s="1"/>
  <c r="W25" i="5"/>
  <c r="X25" i="5"/>
  <c r="F25" i="5"/>
  <c r="V25" i="5" s="1"/>
  <c r="N18" i="2"/>
  <c r="P18" i="2"/>
  <c r="Q18" i="2" s="1"/>
  <c r="L17" i="2"/>
  <c r="N17" i="2" s="1"/>
  <c r="X24" i="5"/>
  <c r="W24" i="5"/>
  <c r="F24" i="5"/>
  <c r="V24" i="5" s="1"/>
  <c r="R2" i="2" l="1"/>
  <c r="S2" i="2" s="1"/>
  <c r="R14" i="2"/>
  <c r="S14" i="2" s="1"/>
  <c r="U14" i="2" s="1"/>
  <c r="Y25" i="5"/>
  <c r="Z25" i="5" s="1"/>
  <c r="AB25" i="5" s="1"/>
  <c r="O13" i="2" s="1"/>
  <c r="P13" i="2" s="1"/>
  <c r="Q13" i="2" s="1"/>
  <c r="Y24" i="5"/>
  <c r="Z24" i="5" s="1"/>
  <c r="AB24" i="5" s="1"/>
  <c r="O17" i="2" s="1"/>
  <c r="P17" i="2" s="1"/>
  <c r="Q17" i="2" s="1"/>
  <c r="R18" i="2"/>
  <c r="L32" i="2"/>
  <c r="R13" i="2" l="1"/>
  <c r="S13" i="2" s="1"/>
  <c r="U13" i="2" s="1"/>
  <c r="R17" i="2"/>
  <c r="S17" i="2" s="1"/>
  <c r="U17" i="2" s="1"/>
  <c r="U2" i="2"/>
  <c r="U18" i="2"/>
  <c r="X23" i="5"/>
  <c r="W23" i="5"/>
  <c r="F23" i="5"/>
  <c r="V23" i="5" s="1"/>
  <c r="N32" i="2"/>
  <c r="Y23" i="5" l="1"/>
  <c r="Z23" i="5" s="1"/>
  <c r="AB23" i="5" s="1"/>
  <c r="O32" i="2" s="1"/>
  <c r="P32" i="2" s="1"/>
  <c r="Q32" i="2" s="1"/>
  <c r="L33" i="2"/>
  <c r="N33" i="2" s="1"/>
  <c r="F11" i="5"/>
  <c r="F5" i="5"/>
  <c r="F19" i="5"/>
  <c r="F18" i="5"/>
  <c r="F17" i="5"/>
  <c r="F10" i="5"/>
  <c r="F6" i="5"/>
  <c r="F7" i="5"/>
  <c r="F16" i="5"/>
  <c r="R32" i="2" l="1"/>
  <c r="S32" i="2" s="1"/>
  <c r="U32" i="2" s="1"/>
  <c r="F15" i="5"/>
  <c r="F13" i="5"/>
  <c r="F12" i="5"/>
  <c r="F14" i="5"/>
  <c r="N9" i="2"/>
  <c r="P9" i="2"/>
  <c r="Q9" i="2" s="1"/>
  <c r="L8" i="2"/>
  <c r="N8" i="2" s="1"/>
  <c r="R9" i="2" l="1"/>
  <c r="W22" i="5"/>
  <c r="X22" i="5"/>
  <c r="U9" i="2" l="1"/>
  <c r="V22" i="5"/>
  <c r="Y22" i="5" s="1"/>
  <c r="Z22" i="5" s="1"/>
  <c r="AB22" i="5" s="1"/>
  <c r="AF22" i="5" s="1"/>
  <c r="L26" i="2"/>
  <c r="N26" i="2" s="1"/>
  <c r="L5" i="2"/>
  <c r="N5" i="2" s="1"/>
  <c r="L34" i="2"/>
  <c r="N34" i="2" s="1"/>
  <c r="F21" i="5"/>
  <c r="V21" i="5" s="1"/>
  <c r="W21" i="5"/>
  <c r="X21" i="5"/>
  <c r="L15" i="2"/>
  <c r="N15" i="2" s="1"/>
  <c r="L16" i="2"/>
  <c r="N16" i="2" s="1"/>
  <c r="W20" i="5"/>
  <c r="X20" i="5"/>
  <c r="O26" i="2" l="1"/>
  <c r="P26" i="2" s="1"/>
  <c r="Q26" i="2" s="1"/>
  <c r="Y21" i="5"/>
  <c r="Z21" i="5" s="1"/>
  <c r="AB21" i="5" s="1"/>
  <c r="V20" i="5"/>
  <c r="Y20" i="5" s="1"/>
  <c r="Z20" i="5" s="1"/>
  <c r="AB20" i="5" s="1"/>
  <c r="AF20" i="5" s="1"/>
  <c r="V19" i="5"/>
  <c r="X19" i="5"/>
  <c r="W19" i="5"/>
  <c r="R26" i="2" l="1"/>
  <c r="O34" i="2"/>
  <c r="P34" i="2" s="1"/>
  <c r="Q34" i="2" s="1"/>
  <c r="AF21" i="5"/>
  <c r="Y19" i="5"/>
  <c r="Z19" i="5" s="1"/>
  <c r="AB19" i="5" s="1"/>
  <c r="AF19" i="5" s="1"/>
  <c r="N7" i="2"/>
  <c r="V18" i="5"/>
  <c r="W18" i="5"/>
  <c r="X18" i="5"/>
  <c r="L28" i="2"/>
  <c r="N28" i="2" s="1"/>
  <c r="V17" i="5"/>
  <c r="X17" i="5"/>
  <c r="W17" i="5"/>
  <c r="P23" i="2"/>
  <c r="Q23" i="2" s="1"/>
  <c r="N23" i="2"/>
  <c r="L22" i="2"/>
  <c r="N22" i="2" s="1"/>
  <c r="V16" i="5"/>
  <c r="W16" i="5"/>
  <c r="X16" i="5"/>
  <c r="X12" i="5"/>
  <c r="W12" i="5"/>
  <c r="V12" i="5"/>
  <c r="S26" i="2" l="1"/>
  <c r="U26" i="2" s="1"/>
  <c r="Y18" i="5"/>
  <c r="Z18" i="5" s="1"/>
  <c r="Y17" i="5"/>
  <c r="Z17" i="5" s="1"/>
  <c r="R23" i="2"/>
  <c r="Y16" i="5"/>
  <c r="Z16" i="5" s="1"/>
  <c r="AB16" i="5" s="1"/>
  <c r="Y12" i="5"/>
  <c r="Z12" i="5" s="1"/>
  <c r="AB12" i="5" s="1"/>
  <c r="V15" i="5"/>
  <c r="W15" i="5"/>
  <c r="X15" i="5"/>
  <c r="L10" i="2"/>
  <c r="N10" i="2" s="1"/>
  <c r="O5" i="2" l="1"/>
  <c r="P5" i="2" s="1"/>
  <c r="AF12" i="5"/>
  <c r="O22" i="2"/>
  <c r="P22" i="2" s="1"/>
  <c r="Q22" i="2" s="1"/>
  <c r="AF16" i="5"/>
  <c r="AB18" i="5"/>
  <c r="AB17" i="5"/>
  <c r="O33" i="2" s="1"/>
  <c r="P33" i="2" s="1"/>
  <c r="Y15" i="5"/>
  <c r="Z15" i="5" s="1"/>
  <c r="AB15" i="5" s="1"/>
  <c r="L4" i="2"/>
  <c r="N4" i="2" s="1"/>
  <c r="V14" i="5"/>
  <c r="W14" i="5"/>
  <c r="X14" i="5"/>
  <c r="L19" i="2"/>
  <c r="N19" i="2" s="1"/>
  <c r="V13" i="5"/>
  <c r="W13" i="5"/>
  <c r="X13" i="5"/>
  <c r="L27" i="2"/>
  <c r="N27" i="2" s="1"/>
  <c r="V11" i="5"/>
  <c r="W11" i="5"/>
  <c r="X11" i="5"/>
  <c r="Q33" i="2" l="1"/>
  <c r="R33" i="2" s="1"/>
  <c r="S33" i="2" s="1"/>
  <c r="U33" i="2" s="1"/>
  <c r="Q5" i="2"/>
  <c r="R5" i="2" s="1"/>
  <c r="S5" i="2" s="1"/>
  <c r="U5" i="2" s="1"/>
  <c r="R22" i="2"/>
  <c r="AF17" i="5"/>
  <c r="O10" i="2"/>
  <c r="AF15" i="5"/>
  <c r="O28" i="2"/>
  <c r="P28" i="2" s="1"/>
  <c r="Q28" i="2" s="1"/>
  <c r="AF18" i="5"/>
  <c r="Y14" i="5"/>
  <c r="Z14" i="5" s="1"/>
  <c r="AB14" i="5" s="1"/>
  <c r="AF14" i="5" s="1"/>
  <c r="Y13" i="5"/>
  <c r="Z13" i="5" s="1"/>
  <c r="AB13" i="5" s="1"/>
  <c r="AF13" i="5" s="1"/>
  <c r="Y11" i="5"/>
  <c r="Z11" i="5" s="1"/>
  <c r="AB11" i="5" s="1"/>
  <c r="AF11" i="5" s="1"/>
  <c r="L31" i="2"/>
  <c r="S22" i="2" l="1"/>
  <c r="U22" i="2" s="1"/>
  <c r="R28" i="2"/>
  <c r="V10" i="5"/>
  <c r="W10" i="5"/>
  <c r="X10" i="5"/>
  <c r="X7" i="5"/>
  <c r="W7" i="5"/>
  <c r="V7" i="5"/>
  <c r="L25" i="2"/>
  <c r="N25" i="2" l="1"/>
  <c r="Q25" i="2"/>
  <c r="S28" i="2"/>
  <c r="U28" i="2" s="1"/>
  <c r="Y10" i="5"/>
  <c r="Z10" i="5" s="1"/>
  <c r="AB10" i="5" s="1"/>
  <c r="Y7" i="5"/>
  <c r="Z7" i="5" s="1"/>
  <c r="AB7" i="5" s="1"/>
  <c r="AF7" i="5" s="1"/>
  <c r="R25" i="2" l="1"/>
  <c r="S25" i="2" s="1"/>
  <c r="U25" i="2" s="1"/>
  <c r="R34" i="2"/>
  <c r="AF10" i="5"/>
  <c r="N21" i="2"/>
  <c r="P21" i="2"/>
  <c r="Q21" i="2" s="1"/>
  <c r="S34" i="2" l="1"/>
  <c r="U34" i="2" s="1"/>
  <c r="R21" i="2"/>
  <c r="S21" i="2" s="1"/>
  <c r="U21" i="2" l="1"/>
  <c r="N31" i="2"/>
  <c r="V8" i="5"/>
  <c r="X9" i="5"/>
  <c r="V9" i="5"/>
  <c r="X8" i="5"/>
  <c r="W9" i="5"/>
  <c r="W8" i="5"/>
  <c r="L19" i="12"/>
  <c r="H19" i="12"/>
  <c r="I18" i="12"/>
  <c r="I17" i="12"/>
  <c r="I16" i="12"/>
  <c r="I15" i="12"/>
  <c r="I14" i="12"/>
  <c r="I13" i="12"/>
  <c r="I12" i="12"/>
  <c r="I11" i="12"/>
  <c r="I10" i="12"/>
  <c r="I9" i="12"/>
  <c r="I8" i="12"/>
  <c r="I7" i="12"/>
  <c r="I6" i="12"/>
  <c r="I5" i="12"/>
  <c r="I4" i="12"/>
  <c r="I3" i="12"/>
  <c r="I2" i="12"/>
  <c r="I19" i="12" s="1"/>
  <c r="Y9" i="5" l="1"/>
  <c r="Z9" i="5" s="1"/>
  <c r="AB9" i="5" s="1"/>
  <c r="Y8" i="5"/>
  <c r="Z8" i="5" s="1"/>
  <c r="AB8" i="5" s="1"/>
  <c r="O24" i="2" l="1"/>
  <c r="P24" i="2" s="1"/>
  <c r="Q24" i="2" s="1"/>
  <c r="N12" i="2"/>
  <c r="R24" i="2" l="1"/>
  <c r="S24" i="2" s="1"/>
  <c r="U24" i="2" s="1"/>
  <c r="O16" i="2"/>
  <c r="P16" i="2" s="1"/>
  <c r="Q16" i="2" s="1"/>
  <c r="O19" i="2"/>
  <c r="P19" i="2" s="1"/>
  <c r="Q19" i="2" s="1"/>
  <c r="X6" i="5"/>
  <c r="W6" i="5"/>
  <c r="V6" i="5"/>
  <c r="L30" i="2"/>
  <c r="N30" i="2" s="1"/>
  <c r="R16" i="2" l="1"/>
  <c r="R19" i="2"/>
  <c r="S19" i="2" s="1"/>
  <c r="Y6" i="5"/>
  <c r="Z6" i="5" s="1"/>
  <c r="AB6" i="5" s="1"/>
  <c r="P6" i="2"/>
  <c r="Q6" i="2" s="1"/>
  <c r="P7" i="2"/>
  <c r="Q7" i="2" s="1"/>
  <c r="S16" i="2" l="1"/>
  <c r="U16" i="2" s="1"/>
  <c r="R7" i="2"/>
  <c r="O15" i="2"/>
  <c r="P15" i="2" s="1"/>
  <c r="Q15" i="2" s="1"/>
  <c r="AF6" i="5"/>
  <c r="O31" i="2"/>
  <c r="P31" i="2" s="1"/>
  <c r="Q31" i="2" s="1"/>
  <c r="U19" i="2"/>
  <c r="X5" i="5"/>
  <c r="W5" i="5"/>
  <c r="V5" i="5"/>
  <c r="S7" i="2" l="1"/>
  <c r="U7" i="2" s="1"/>
  <c r="R15" i="2"/>
  <c r="R31" i="2"/>
  <c r="N6" i="2"/>
  <c r="R6" i="2" s="1"/>
  <c r="S6" i="2" s="1"/>
  <c r="Y5" i="5"/>
  <c r="Z5" i="5" s="1"/>
  <c r="AB5" i="5" s="1"/>
  <c r="AF5" i="5" s="1"/>
  <c r="S15" i="2" l="1"/>
  <c r="U15" i="2" s="1"/>
  <c r="S31" i="2"/>
  <c r="U31" i="2" s="1"/>
  <c r="U6" i="2"/>
  <c r="P12" i="2" l="1"/>
  <c r="Q12" i="2" s="1"/>
  <c r="R12" i="2" l="1"/>
  <c r="V4" i="5"/>
  <c r="W4" i="5"/>
  <c r="X4" i="5"/>
  <c r="S12" i="2" l="1"/>
  <c r="U12" i="2" s="1"/>
  <c r="Y4" i="5"/>
  <c r="Z4" i="5" s="1"/>
  <c r="AB4" i="5" s="1"/>
  <c r="AF4" i="5" l="1"/>
  <c r="O11" i="2"/>
  <c r="P11" i="2" s="1"/>
  <c r="Q11" i="2" s="1"/>
  <c r="W2" i="5"/>
  <c r="X2" i="5"/>
  <c r="V2" i="5"/>
  <c r="R11" i="2" l="1"/>
  <c r="S11" i="2" s="1"/>
  <c r="U11" i="2" s="1"/>
  <c r="Y2" i="5"/>
  <c r="Z2" i="5" s="1"/>
  <c r="AB2" i="5" s="1"/>
  <c r="O8" i="2" l="1"/>
  <c r="P8" i="2" s="1"/>
  <c r="Q8" i="2" s="1"/>
  <c r="AF2" i="5"/>
  <c r="V3" i="5"/>
  <c r="R8" i="2" l="1"/>
  <c r="X3" i="5"/>
  <c r="W3" i="5"/>
  <c r="S8" i="2" l="1"/>
  <c r="U8" i="2" s="1"/>
  <c r="Y3" i="5"/>
  <c r="Z3" i="5" s="1"/>
  <c r="AB3" i="5" l="1"/>
  <c r="P10" i="2"/>
  <c r="Q10" i="2" s="1"/>
  <c r="O27" i="2" l="1"/>
  <c r="P27" i="2" s="1"/>
  <c r="Q27" i="2" s="1"/>
  <c r="AF3" i="5"/>
  <c r="R10" i="2"/>
  <c r="S10" i="2" s="1"/>
  <c r="O30" i="2"/>
  <c r="P30" i="2" s="1"/>
  <c r="Q30" i="2" s="1"/>
  <c r="R30" i="2" l="1"/>
  <c r="U10" i="2"/>
  <c r="O4" i="2"/>
  <c r="P4" i="2" s="1"/>
  <c r="Q4" i="2" s="1"/>
  <c r="R27" i="2" l="1"/>
  <c r="S27" i="2" s="1"/>
  <c r="U27" i="2" s="1"/>
  <c r="S30" i="2"/>
  <c r="U30" i="2" s="1"/>
  <c r="R4" i="2"/>
  <c r="S4" i="2" s="1"/>
  <c r="U4" i="2" l="1"/>
  <c r="U3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3" authorId="0" shapeId="0" xr:uid="{41E5A860-3E91-47E7-9E77-7430A1241EA7}">
      <text>
        <r>
          <rPr>
            <b/>
            <sz val="9"/>
            <color indexed="81"/>
            <rFont val="Tahoma"/>
            <family val="2"/>
          </rPr>
          <t>Autore:</t>
        </r>
        <r>
          <rPr>
            <sz val="9"/>
            <color indexed="81"/>
            <rFont val="Tahoma"/>
            <family val="2"/>
          </rPr>
          <t xml:space="preserve">
mantenuta comprtecipazione anno precedente - rivedere nel 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A22" authorId="0" shapeId="0" xr:uid="{B6DEA39C-AC97-4983-AFF7-2361A1E3384C}">
      <text>
        <r>
          <rPr>
            <b/>
            <sz val="9"/>
            <color indexed="81"/>
            <rFont val="Tahoma"/>
            <family val="2"/>
          </rPr>
          <t>Autore:</t>
        </r>
        <r>
          <rPr>
            <sz val="9"/>
            <color indexed="81"/>
            <rFont val="Tahoma"/>
            <family val="2"/>
          </rPr>
          <t xml:space="preserve">
ci sono stati passaggi di fascia assistenziale non comunicati per cui è stata mantenuta tutto l'anno l'attuale fascia -</t>
        </r>
      </text>
    </comment>
    <comment ref="A27" authorId="0" shapeId="0" xr:uid="{6813383D-A3A2-46FB-AD91-0A0E7700FB5B}">
      <text>
        <r>
          <rPr>
            <b/>
            <sz val="9"/>
            <color indexed="81"/>
            <rFont val="Tahoma"/>
            <family val="2"/>
          </rPr>
          <t>Autore:</t>
        </r>
        <r>
          <rPr>
            <sz val="9"/>
            <color indexed="81"/>
            <rFont val="Tahoma"/>
            <family val="2"/>
          </rPr>
          <t xml:space="preserve">
RIPRENDE INTEGRAZIONE SU RICHIESTA DEL SERVIZIO SOCIALE PER DEBITO SUI TRASPORTI AMBULANZA</t>
        </r>
      </text>
    </comment>
    <comment ref="A34" authorId="0" shapeId="0" xr:uid="{93DA8193-0335-4D24-A059-E5A03B4E8BD1}">
      <text>
        <r>
          <rPr>
            <b/>
            <sz val="9"/>
            <color indexed="81"/>
            <rFont val="Tahoma"/>
            <family val="2"/>
          </rPr>
          <t>Autore:</t>
        </r>
        <r>
          <rPr>
            <sz val="9"/>
            <color indexed="81"/>
            <rFont val="Tahoma"/>
            <family val="2"/>
          </rPr>
          <t xml:space="preserve">
dalla struttura comunicata variaz. Fascia che scende ad € 37,62 die x bassa intensità. Non riderminato impegno alla luce della situaz. Debitoria dell'ospite che non versa la compartecip. In attesa di ASO.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tc={52017BCE-8722-49DF-AACF-967512296E51}</author>
  </authors>
  <commentList>
    <comment ref="C53" authorId="0" shapeId="0" xr:uid="{52017BCE-8722-49DF-AACF-967512296E51}">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Erica ha comunicato che nel 2022 era stata fatturata intensità errata dalla struttura per via di comunicazioni sbagliate. 2022 chiuso, si mette retta corretta da gennaio 2023 concordato da Massano con struttura Sig.ra Tiziana
Rispondi:
Da gennaio 2023 compartecipa al costo della retta. Rel. soc. 308 del 24/3/2023</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lo di dati"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2019_04_10_DatiUtentiANZIANI.xlsx!Anag_Assistiti" type="102" refreshedVersion="8" minRefreshableVersion="5">
    <extLst>
      <ext xmlns:x15="http://schemas.microsoft.com/office/spreadsheetml/2010/11/main" uri="{DE250136-89BD-433C-8126-D09CA5730AF9}">
        <x15:connection id="Anag_Assistiti">
          <x15:rangePr sourceName="_xlcn.WorksheetConnection_2019_04_10_DatiUtentiANZIANI.xlsxAnag_Assistiti"/>
        </x15:connection>
      </ext>
    </extLst>
  </connection>
  <connection id="3" xr16:uid="{00000000-0015-0000-FFFF-FFFF02000000}" name="WorksheetConnection_2019_04_10_DatiUtentiANZIANI.xlsx!Anag_Gestore" type="102" refreshedVersion="8" minRefreshableVersion="5">
    <extLst>
      <ext xmlns:x15="http://schemas.microsoft.com/office/spreadsheetml/2010/11/main" uri="{DE250136-89BD-433C-8126-D09CA5730AF9}">
        <x15:connection id="Anag_Gestore">
          <x15:rangePr sourceName="_xlcn.WorksheetConnection_2019_04_10_DatiUtentiANZIANI.xlsxAnag_Gestore"/>
        </x15:connection>
      </ext>
    </extLst>
  </connection>
  <connection id="4" xr16:uid="{00000000-0015-0000-FFFF-FFFF03000000}" name="WorksheetConnection_2019_04_10_DatiUtentiANZIANI.xlsx!Anag_Prestazione" type="102" refreshedVersion="8" minRefreshableVersion="5">
    <extLst>
      <ext xmlns:x15="http://schemas.microsoft.com/office/spreadsheetml/2010/11/main" uri="{DE250136-89BD-433C-8126-D09CA5730AF9}">
        <x15:connection id="Anag_Prestazione" autoDelete="1">
          <x15:rangePr sourceName="_xlcn.WorksheetConnection_2019_04_10_DatiUtentiANZIANI.xlsxAnag_Prestazione"/>
        </x15:connection>
      </ext>
    </extLst>
  </connection>
  <connection id="5" xr16:uid="{00000000-0015-0000-FFFF-FFFF04000000}" name="WorksheetConnection_2019_04_10_DatiUtentiANZIANI.xlsx!Anag_Residenze" type="102" refreshedVersion="8" minRefreshableVersion="5">
    <extLst>
      <ext xmlns:x15="http://schemas.microsoft.com/office/spreadsheetml/2010/11/main" uri="{DE250136-89BD-433C-8126-D09CA5730AF9}">
        <x15:connection id="Anag_Residenze">
          <x15:rangePr sourceName="_xlcn.WorksheetConnection_2019_04_10_DatiUtentiANZIANI.xlsxAnag_Residenze"/>
        </x15:connection>
      </ext>
    </extLst>
  </connection>
</connections>
</file>

<file path=xl/sharedStrings.xml><?xml version="1.0" encoding="utf-8"?>
<sst xmlns="http://schemas.openxmlformats.org/spreadsheetml/2006/main" count="2045" uniqueCount="525">
  <si>
    <t>Residena</t>
  </si>
  <si>
    <t>Cooperativa Soc. "BIOS" - Il Giglio</t>
  </si>
  <si>
    <t>Villa Anna Maria - Torino</t>
  </si>
  <si>
    <t>Collegino Milena - Lurisia</t>
  </si>
  <si>
    <t>Comunità "Il Roseto" - Il Margine</t>
  </si>
  <si>
    <t>Comunità "Il Picchio" - San Mauro</t>
  </si>
  <si>
    <t>Agape "San Giovanni" NONE r</t>
  </si>
  <si>
    <t>Agape "Villa Anna" - Cambiano</t>
  </si>
  <si>
    <t xml:space="preserve">Agape "Villa Annarita" - Racconigi </t>
  </si>
  <si>
    <t>Comunità alloggio Aurora Emmaus</t>
  </si>
  <si>
    <t>Cooperativa "Il Margine"</t>
  </si>
  <si>
    <t>Residenza "S.Francesco" - Edos S.p.A.</t>
  </si>
  <si>
    <t>Comunità Mauriziana - Interactive</t>
  </si>
  <si>
    <t>Progetto "Emmaus" - Sottosopra</t>
  </si>
  <si>
    <t>Gruppo "L'Orchidea" - Coop. Soc. Laboratorio</t>
  </si>
  <si>
    <t>Beato Boccardo</t>
  </si>
  <si>
    <t>Mauriziana Luserna San Giovanni - Interactive</t>
  </si>
  <si>
    <t>Struttura Casa Brun - Vigone</t>
  </si>
  <si>
    <t>Progetto "Emmaus" - La Rocca</t>
  </si>
  <si>
    <t>Comunità Papa Giovanni XXIII - Fossano</t>
  </si>
  <si>
    <t>Residenze Anni Azzurri - Santena</t>
  </si>
  <si>
    <t>Casa Mia Rosabella - Nizza Monferrato Società Orpea</t>
  </si>
  <si>
    <t xml:space="preserve">Centro Ferrero SpA - Villa Ottavia </t>
  </si>
  <si>
    <t>Comunità Papa Giovanni XXIII</t>
  </si>
  <si>
    <t>Centro riabilitazione Ferrero Alba</t>
  </si>
  <si>
    <t>Consorzio Sociale A.R.C.A.</t>
  </si>
  <si>
    <t>C.R.P. Elsa di Scalenghe - Sereni Orizzonti spa</t>
  </si>
  <si>
    <t>Cottolengo Carmagnola</t>
  </si>
  <si>
    <t xml:space="preserve">Comunità Mauriziana - Soc. Coop. Soc. Interactive - Luserna San Giovanni </t>
  </si>
  <si>
    <t>Comunità Pandora CRP Celle Enomondo (Asti )</t>
  </si>
  <si>
    <t>CITTA'</t>
  </si>
  <si>
    <t>TORINO</t>
  </si>
  <si>
    <t>LURISIA</t>
  </si>
  <si>
    <t>SAN MAURO</t>
  </si>
  <si>
    <t>CAMBIANO</t>
  </si>
  <si>
    <t>RACCONIGI</t>
  </si>
  <si>
    <t>NONE</t>
  </si>
  <si>
    <t>LUSERNA SAN GIOVANNI</t>
  </si>
  <si>
    <t>VIGONE</t>
  </si>
  <si>
    <t>LA ROCCA</t>
  </si>
  <si>
    <t>FOSSANO</t>
  </si>
  <si>
    <t>SANTENA</t>
  </si>
  <si>
    <t>NIZZA MONFERRATO</t>
  </si>
  <si>
    <t>ALBA</t>
  </si>
  <si>
    <t>CARMAGNOLA</t>
  </si>
  <si>
    <t>ASTI</t>
  </si>
  <si>
    <t>NOMINATIVO</t>
  </si>
  <si>
    <t>Fine</t>
  </si>
  <si>
    <t>Giorni</t>
  </si>
  <si>
    <t>INIZIALI</t>
  </si>
  <si>
    <t>STATO</t>
  </si>
  <si>
    <t>Vivente</t>
  </si>
  <si>
    <t>Deceduto</t>
  </si>
  <si>
    <t>Franchigia Patrimonio mobiliare</t>
  </si>
  <si>
    <t>TOTALE ANNUO</t>
  </si>
  <si>
    <t>TOTALE MENSILE</t>
  </si>
  <si>
    <t>QUOTA DISPONIBILITA'</t>
  </si>
  <si>
    <t>QUOTA DOVUTA UTENTE</t>
  </si>
  <si>
    <t>TOT. REDDITO</t>
  </si>
  <si>
    <t>depositi e conti correnti bancari e postali
Art. 3, comma 3 lett. a) Reg. Consortile</t>
  </si>
  <si>
    <t>Proventi derivanti da attività agricole
Art. 3, comma 2 lett. c) Reg. Consortile</t>
  </si>
  <si>
    <t>Reddito  figurativo delleattività finanziarie
Art. 3, comma 2 lett. b) Reg. Consortile</t>
  </si>
  <si>
    <t>Reddito  effetivamente percepito 
Art. 3, comma 2 letta) Reg. Consortile</t>
  </si>
  <si>
    <t>titoli di Sato, obbligazioni, ecc...
Art. 3, comma 3 lett. b) Reg. Consortile</t>
  </si>
  <si>
    <t>Azioni o OICR, ecc...
Art. 3, comma 3 lett. c) Reg. Consortile</t>
  </si>
  <si>
    <t>Partecipazioni azionarie in società quotate
Art. 3, comma 3 lett. d) Reg. Consortile</t>
  </si>
  <si>
    <t>Partecipazioni azionarie in società non quotate
Art. 3, comma 3 lett. e) Reg. Consortile</t>
  </si>
  <si>
    <t>Masse patrimoniali
Art. 3, comma 3 lett. f) Reg. Consortile</t>
  </si>
  <si>
    <t>Alti strumenti e rapporti finanziari
Art. 3, comma 3 lett. g) Reg. Consortile</t>
  </si>
  <si>
    <t>Imprese individuali
Art. 3, comma 3 lett. h) Reg. Consortile</t>
  </si>
  <si>
    <t>Valore dei beni mobili
Art. 3, comma 3 lett. i) Reg. Consortile</t>
  </si>
  <si>
    <t>TOT PATRIMONIO MOBILIARE</t>
  </si>
  <si>
    <t>Valore Diritti reali (esclusa nuda proprietà)
Art. 3, comma 4 lett. a) Reg. Consortile</t>
  </si>
  <si>
    <t>Valore dei beni donati nei cinque anni precedenti richiesta 
Art. 3, comma 4 lett. b) Reg. Consortile</t>
  </si>
  <si>
    <t>TOT PATRIMONIO IMMOBILIARE</t>
  </si>
  <si>
    <t>C.F.</t>
  </si>
  <si>
    <t>COMUNE APPARTENENZA CISA31</t>
  </si>
  <si>
    <t>CARIGNANO</t>
  </si>
  <si>
    <t>VILLASTELLONE</t>
  </si>
  <si>
    <t>PANCALIERI</t>
  </si>
  <si>
    <t>STRUTTURA</t>
  </si>
  <si>
    <t>CASTAGNOLE PIEMONTE</t>
  </si>
  <si>
    <t>Gioda Emma</t>
  </si>
  <si>
    <t>DETRAZIONI GENERICHE O RENDITE NON ALTRIMENTI CONSIDERATE (es. terreni agricoli)</t>
  </si>
  <si>
    <t>Boretto Lucia</t>
  </si>
  <si>
    <t>PIOBESI TORINESE</t>
  </si>
  <si>
    <t>RSA Madonna delle Grazie - Cintano</t>
  </si>
  <si>
    <t>note</t>
  </si>
  <si>
    <t>BRTLCU34T60M060P</t>
  </si>
  <si>
    <t>GDIMME49S69B791Z</t>
  </si>
  <si>
    <t>PARTITA IVA</t>
  </si>
  <si>
    <t>Inizio</t>
  </si>
  <si>
    <t>IT05884040014</t>
  </si>
  <si>
    <t>IT01229650054</t>
  </si>
  <si>
    <t>IT11464860011</t>
  </si>
  <si>
    <t>B.L.</t>
  </si>
  <si>
    <t>G.E.</t>
  </si>
  <si>
    <t>Tipologia Utenza</t>
  </si>
  <si>
    <t>ANZIANI AUTOSUFFICIENTI E ANZIANI NON AUTOSUFFICIENTI</t>
  </si>
  <si>
    <t>ANZIANI NON AUTOSUFFICIENTI</t>
  </si>
  <si>
    <t>Denominazione</t>
  </si>
  <si>
    <t>Tipo presidio</t>
  </si>
  <si>
    <t>ASL</t>
  </si>
  <si>
    <t>Provincia</t>
  </si>
  <si>
    <t>Comune</t>
  </si>
  <si>
    <t>Indirizzo</t>
  </si>
  <si>
    <t>Via</t>
  </si>
  <si>
    <t>Città</t>
  </si>
  <si>
    <t>Tipo Struttura</t>
  </si>
  <si>
    <t>Telefono</t>
  </si>
  <si>
    <t>E-mail</t>
  </si>
  <si>
    <t>Anziani Alzheimer</t>
  </si>
  <si>
    <t>Tipologia Titolare Aut.</t>
  </si>
  <si>
    <t>Titolare Autorizzazione</t>
  </si>
  <si>
    <t>Posti Letto residenziale</t>
  </si>
  <si>
    <t>Posti centro diurno</t>
  </si>
  <si>
    <t>Posti RA</t>
  </si>
  <si>
    <t>Posti RAA</t>
  </si>
  <si>
    <t>Posti RAB</t>
  </si>
  <si>
    <t>Posti RSA o RAF</t>
  </si>
  <si>
    <t>Posti NA o NAT</t>
  </si>
  <si>
    <t>Posti Altro</t>
  </si>
  <si>
    <t>Posti per disabili</t>
  </si>
  <si>
    <t>Struttura Accreditata</t>
  </si>
  <si>
    <t>Posti accreditati</t>
  </si>
  <si>
    <t>Strutture CISA</t>
  </si>
  <si>
    <t>CASA DI RIPOSO BEATO GIOVANNI M. BOCCARDO</t>
  </si>
  <si>
    <t>RESIDENZIALE</t>
  </si>
  <si>
    <t>TO5</t>
  </si>
  <si>
    <t>VIA ROMA 11, 10060 PANCALIERI (TO)</t>
  </si>
  <si>
    <t>VIA ROMA 11</t>
  </si>
  <si>
    <t xml:space="preserve"> 10060 PANCALIERI (TO)</t>
  </si>
  <si>
    <t>RA,RSA</t>
  </si>
  <si>
    <t>011/ 9734119</t>
  </si>
  <si>
    <t>boccardo.pancalieri@gmail.com</t>
  </si>
  <si>
    <t>NO</t>
  </si>
  <si>
    <t>ENTE RELIGIOSO</t>
  </si>
  <si>
    <t>IST.POVERE FIGLIE DI SAN GAETANO - TORINO</t>
  </si>
  <si>
    <t>-</t>
  </si>
  <si>
    <t>SI</t>
  </si>
  <si>
    <t>CISA 31</t>
  </si>
  <si>
    <t>CUNEO</t>
  </si>
  <si>
    <t>I.P.A.B.</t>
  </si>
  <si>
    <t>CASA SOGGIORNO ANZIANI SAN GIUSEPPE</t>
  </si>
  <si>
    <t>CASTELNUOVO DON BOSCO</t>
  </si>
  <si>
    <t>VIA ALDO MORO 2, 14022 CASTELNUOVO DON BOSCO (AT)</t>
  </si>
  <si>
    <t>VIA ALDO MORO 2</t>
  </si>
  <si>
    <t xml:space="preserve"> 14022 CASTELNUOVO DON BOSCO (AT)</t>
  </si>
  <si>
    <t>NA,RA,RAF/RSA</t>
  </si>
  <si>
    <t>011/9876468</t>
  </si>
  <si>
    <t>info@soggiornosangiuseppe.it</t>
  </si>
  <si>
    <t>RSA</t>
  </si>
  <si>
    <t>SOC. PRIVATA</t>
  </si>
  <si>
    <t>ISTITUTO SAN VINCENZO DE' PAOLI</t>
  </si>
  <si>
    <t>TO3</t>
  </si>
  <si>
    <t>VIRLE PIEMONTE</t>
  </si>
  <si>
    <t>VIA CONTESSA BIRAGO DI VISCHE 4, 10060 VIRLE PIEMONTE (TO)</t>
  </si>
  <si>
    <t>VIA CONTESSA BIRAGO DI VISCHE 4</t>
  </si>
  <si>
    <t xml:space="preserve"> 10060 VIRLE PIEMONTE (TO)</t>
  </si>
  <si>
    <t>011/ 9739234</t>
  </si>
  <si>
    <t>svdp@bbradio.it</t>
  </si>
  <si>
    <t>I.P.A.B. PRIVATIZZATA</t>
  </si>
  <si>
    <t>ASSOCIAZIONE ISTITUTO S.VINCENZO DE PAOLI (ENTE MORALE) EX IPAB ORA ASSOCIAZIONE DI DIRITTO PRIVATO</t>
  </si>
  <si>
    <t>OPERA PIA FACCIO FRICHIERI</t>
  </si>
  <si>
    <t>VIA S. PELLICO 2, 10041 CARIGNANO (TO)</t>
  </si>
  <si>
    <t>VIA S. PELLICO 2</t>
  </si>
  <si>
    <t xml:space="preserve"> 10041 CARIGNANO (TO)</t>
  </si>
  <si>
    <t>011/ 9693289</t>
  </si>
  <si>
    <t>faccio.frichieri@gmail.com</t>
  </si>
  <si>
    <t>OSPEDALE CRONICI FONDAZIONE QUARANTA</t>
  </si>
  <si>
    <t>VIA S. REMIGIO 50, 10041 CARIGNANO (TO)</t>
  </si>
  <si>
    <t>VIA S. REMIGIO 50</t>
  </si>
  <si>
    <t>011/ 9692052</t>
  </si>
  <si>
    <t>fondazionequaranta@gmail.com</t>
  </si>
  <si>
    <t>PENSIONATO REGINA ELENA</t>
  </si>
  <si>
    <t>VIA PINEROLO 61, 10060 PANCALIERI (TO)</t>
  </si>
  <si>
    <t>VIA PINEROLO 61</t>
  </si>
  <si>
    <t>011/ 9734109</t>
  </si>
  <si>
    <t>info@reginaelena.org</t>
  </si>
  <si>
    <t>VIA ASSOM 4, 10029 VILLASTELLONE (TO)</t>
  </si>
  <si>
    <t>VIA ASSOM 4</t>
  </si>
  <si>
    <t xml:space="preserve"> 10029 VILLASTELLONE (TO)</t>
  </si>
  <si>
    <t>RA,RAF/RSA</t>
  </si>
  <si>
    <t>011/ 9610042</t>
  </si>
  <si>
    <t>residenzasantacroce@alice.it</t>
  </si>
  <si>
    <t>RESIDENZA CASAMIA ROSBELLA</t>
  </si>
  <si>
    <t>AT</t>
  </si>
  <si>
    <t>VIA SAN PIETRO 43/m - LOC. ROSBELLA, 14049 NIZZA MONFERRATO (AT)</t>
  </si>
  <si>
    <t>VIA SAN PIETRO 43/m - LOC. ROSBELLA</t>
  </si>
  <si>
    <t xml:space="preserve"> 14049 NIZZA MONFERRATO (AT)</t>
  </si>
  <si>
    <t>RAF DISABILI,RSA</t>
  </si>
  <si>
    <t>nizza@orpea.it</t>
  </si>
  <si>
    <t>ORPEA ITALIA spa DI MILANO</t>
  </si>
  <si>
    <t>RESIDENZA IL GIGLIO</t>
  </si>
  <si>
    <t>ALBUGNANO</t>
  </si>
  <si>
    <t>VIA COLOMBARO 4, 14020 ALBUGNANO (AT)</t>
  </si>
  <si>
    <t>VIA COLOMBARO 4</t>
  </si>
  <si>
    <t xml:space="preserve"> 14020 ALBUGNANO (AT)</t>
  </si>
  <si>
    <t>NAT,RAF DISABILI,RSA</t>
  </si>
  <si>
    <t>011/ 9920862</t>
  </si>
  <si>
    <t>cooperativabios@pec.it</t>
  </si>
  <si>
    <t>COOPERATIVA SOCIALE</t>
  </si>
  <si>
    <t>BIOS - TORTONA</t>
  </si>
  <si>
    <t>20+12</t>
  </si>
  <si>
    <t xml:space="preserve">RESIDENZA KOS CARE </t>
  </si>
  <si>
    <t>VIA BORNARESIO 22, 10022 CARMAGNOLA (TO)</t>
  </si>
  <si>
    <t>VIA BORNARESIO 22</t>
  </si>
  <si>
    <t xml:space="preserve"> 10022 CARMAGNOLA (TO)</t>
  </si>
  <si>
    <t>NAT,RSA</t>
  </si>
  <si>
    <t>011/ 9722540</t>
  </si>
  <si>
    <t>residenzacarmagnola@anniazzurri.it</t>
  </si>
  <si>
    <t>KOS CARE srl - MILANO</t>
  </si>
  <si>
    <t>RESIDENZIALE E SEMIRESIDENZIALE</t>
  </si>
  <si>
    <t>MONCALIERI</t>
  </si>
  <si>
    <t>STRADA REVIGLIASCO 7, 10024 MONCALIERI (TO)</t>
  </si>
  <si>
    <t>STRADA REVIGLIASCO 7</t>
  </si>
  <si>
    <t xml:space="preserve"> 10024 MONCALIERI (TO)</t>
  </si>
  <si>
    <t>CD,CDAI,RSA</t>
  </si>
  <si>
    <t>011/64885</t>
  </si>
  <si>
    <t>latour@aslto5.piemonte.it</t>
  </si>
  <si>
    <t>A.S.L.</t>
  </si>
  <si>
    <t>ASL TO5</t>
  </si>
  <si>
    <t>RESIDENZA VILLA SERENA</t>
  </si>
  <si>
    <t>VIA  VALOBRA 197, 10022 CARMAGNOLA (TO)</t>
  </si>
  <si>
    <t>VIA  VALOBRA 197</t>
  </si>
  <si>
    <t>011/ 9723162</t>
  </si>
  <si>
    <t>info@villaserenacasadiriposo.it</t>
  </si>
  <si>
    <t>PERLORO srl</t>
  </si>
  <si>
    <t>STRUTTURA ASSISTENZIALE</t>
  </si>
  <si>
    <t>RESIDENZA MADONNA DELLE GRAZIE</t>
  </si>
  <si>
    <t>TO4</t>
  </si>
  <si>
    <t>CINTANO</t>
  </si>
  <si>
    <t>VIA SANTUARIO PIOVA 3, 10080 CINTANO (TO)</t>
  </si>
  <si>
    <t>RAF/RSA</t>
  </si>
  <si>
    <t xml:space="preserve">RESIDENZA LATOUR </t>
  </si>
  <si>
    <t>CASA DI RIPOSO S. GIOVANNI XIII</t>
  </si>
  <si>
    <t>GESTORE</t>
  </si>
  <si>
    <t>INDIRIZZO GESTORE</t>
  </si>
  <si>
    <t>P.IVA GESTORE</t>
  </si>
  <si>
    <t>CASA DI RIPOSO SAN GIUSEPPE BENEDETTO COTTOLENGO S.R.L.</t>
  </si>
  <si>
    <t xml:space="preserve">VIA CASCINA NOASONE n. 37  10060 - CASTAGNOLE PIEMONTE (TO) </t>
  </si>
  <si>
    <t>ASSOCIAZ. ISTITUTO S.VINCENZO DE PAOLI</t>
  </si>
  <si>
    <t>VIA PINEROLO 61 - 10060 - PANCALIERI</t>
  </si>
  <si>
    <t>KOS CARE S.R.L.</t>
  </si>
  <si>
    <t>VIA DURINI,9 - 20122 - MILANO (MI)</t>
  </si>
  <si>
    <t>PERLORO SRL</t>
  </si>
  <si>
    <t>VIA VALOBRA,197 - 10022 - CARMAGNOLA (TO)</t>
  </si>
  <si>
    <t>IT01762590014</t>
  </si>
  <si>
    <t>VIA CASCINA NOASONE n. 37</t>
  </si>
  <si>
    <t>RA</t>
  </si>
  <si>
    <t>10022 CARMAGNOLA (TO)</t>
  </si>
  <si>
    <t>10080 CINTANO (TO)</t>
  </si>
  <si>
    <t xml:space="preserve">10060 CASTAGNOLE PIEMONTE (TO) </t>
  </si>
  <si>
    <t>10060 PANCALIERI (TO)</t>
  </si>
  <si>
    <t>14022 CASTELNUOVO DON BOSCO (AT)</t>
  </si>
  <si>
    <t xml:space="preserve">
GESTORE</t>
  </si>
  <si>
    <t>CASA SOGGIORNO PER ANZIANI SAN GIUSEPPE</t>
  </si>
  <si>
    <t>Franchigia Patrimonio mobiliare2</t>
  </si>
  <si>
    <t>TOT_CISA31</t>
  </si>
  <si>
    <t>IT01148190547</t>
  </si>
  <si>
    <t>CASA DI RIPOSO UMBERTO I° E MARGHERITA DI SAVOIA</t>
  </si>
  <si>
    <t>VIA DEL PORTO 60, 10022 CARMAGNOLA (TORINO)</t>
  </si>
  <si>
    <t>VIA DEL PORTO 60</t>
  </si>
  <si>
    <t>011/9722611</t>
  </si>
  <si>
    <t>IT03974210019</t>
  </si>
  <si>
    <t>CASA DI RIPOSO REGINA DELLA PACE</t>
  </si>
  <si>
    <t>SCARNAFIGI</t>
  </si>
  <si>
    <t>CN1</t>
  </si>
  <si>
    <t>PIAZZA OSPEDALE, 6</t>
  </si>
  <si>
    <t>PIAZZA OSPEDALE, 6 - 12030 SCARNAFIGI (CUNEO)</t>
  </si>
  <si>
    <t>12030 SCARNAFIGI (CUNEO)</t>
  </si>
  <si>
    <t xml:space="preserve"> 0175 74166</t>
  </si>
  <si>
    <t xml:space="preserve">info@casadiriposoreginadellapace.it </t>
  </si>
  <si>
    <t>TOT_Retta Annua</t>
  </si>
  <si>
    <t>RSA IL FAGGIO</t>
  </si>
  <si>
    <t>VIA SAN FRANCESCO DI SALES, 58/4</t>
  </si>
  <si>
    <t>VIA SAN FRANCESCO DI SALES, 58/4 - 10022 CARMAGNOLA (TO)</t>
  </si>
  <si>
    <t>Sereni Orizzonti 1 SpA</t>
  </si>
  <si>
    <t>Via Vittorio Veneto, 45 Udine (UD)</t>
  </si>
  <si>
    <t>IT02833470301</t>
  </si>
  <si>
    <t>BOLLI</t>
  </si>
  <si>
    <t>RESIDENZA SANTA CROCE</t>
  </si>
  <si>
    <t>BOTA VASILE</t>
  </si>
  <si>
    <t>BTOVSL63C19Z129L</t>
  </si>
  <si>
    <t>B.V.</t>
  </si>
  <si>
    <t xml:space="preserve">ASTI </t>
  </si>
  <si>
    <t>TONENGO D'ASTI</t>
  </si>
  <si>
    <t>LOCALITA' MARIANO, 6/D, 14023 ASTI</t>
  </si>
  <si>
    <t>LOCALITA' MARIANO, 6/D</t>
  </si>
  <si>
    <t>14023 ASTI</t>
  </si>
  <si>
    <t>0141/908181</t>
  </si>
  <si>
    <t>RESIDENZA ANNI AZZURRI KOS CARE</t>
  </si>
  <si>
    <t>correttivo anno</t>
  </si>
  <si>
    <t>BENZI GIANFRANCO</t>
  </si>
  <si>
    <t>B.G.</t>
  </si>
  <si>
    <t>BNZGFR45S25G877G</t>
  </si>
  <si>
    <t>PULLARA ARMANDO</t>
  </si>
  <si>
    <t>P.A.</t>
  </si>
  <si>
    <t>PLLRND56C20A089L</t>
  </si>
  <si>
    <t>IT01017410059</t>
  </si>
  <si>
    <t>RESIDENZA SANT'ANTONIO</t>
  </si>
  <si>
    <t>VIA DEL PORTO 49A - 10022 CARMAGNOLA (TO)</t>
  </si>
  <si>
    <t>VIA DEL PORTO 49A</t>
  </si>
  <si>
    <t>VIA LOMBRIASCO, 2 - 10022 CARMAGNOLA (TO)</t>
  </si>
  <si>
    <t>VIA LOMBRIASCO, 2</t>
  </si>
  <si>
    <t>SOCIALCOOP CONSORZIO COOPERATIVE SOCIALI</t>
  </si>
  <si>
    <t>VIA XX SETTEMBRE, 126 - 14100 ASTI</t>
  </si>
  <si>
    <t>VILLE RODDOLO</t>
  </si>
  <si>
    <t>via Petrarca 14 - Moncalieri</t>
  </si>
  <si>
    <t xml:space="preserve">via Petrarca 14 </t>
  </si>
  <si>
    <t>RSA IL MUGHETTO</t>
  </si>
  <si>
    <t>Via Salasco, 9, 12040 Ceresole Alba CN</t>
  </si>
  <si>
    <t>CERESOLE ALBA</t>
  </si>
  <si>
    <t>VIA SALASCO, 9</t>
  </si>
  <si>
    <t>12040 CERESOLE ALBA (CN)</t>
  </si>
  <si>
    <t xml:space="preserve">RSA MIRAFLORES DEBOUCHE' </t>
  </si>
  <si>
    <t>NICHELINO</t>
  </si>
  <si>
    <t>Via Debouchè, 2, 10042 Nichelino TO</t>
  </si>
  <si>
    <t>INTEGRAZIONE RETTA ANZIANA P.L. 2^SEMESTRE 2022</t>
  </si>
  <si>
    <t>DI - 250 - 20/07/2022 - EE</t>
  </si>
  <si>
    <t>ASS.I.S.TE SCS</t>
  </si>
  <si>
    <t>INTEGRAZIONE RETTA ANZIANO P.A. ANNO 2022</t>
  </si>
  <si>
    <t>DI - 48 - 11/02/2022 - EE</t>
  </si>
  <si>
    <t>INTEGRAZIONE RETTA ANZIANA G.A. ANNO 2022</t>
  </si>
  <si>
    <t>SERENI ORIZZONTI 1 S.P.A.</t>
  </si>
  <si>
    <t>INTEGRAZIONE RETTA ANZIANA A.M. ANNO 2022</t>
  </si>
  <si>
    <t>FONDAZIONE SANTA CROCE</t>
  </si>
  <si>
    <t>INTEGRAZIONE RETTA ANZIANO G.M. ANNO 2022</t>
  </si>
  <si>
    <t>PENSIONATO REGINA ELENA RESIDENZA ASSISTENZIALE FLESSIBILE</t>
  </si>
  <si>
    <t>INTEGRAZIONE RETTA ANZIANA L.S. ANNO 2022</t>
  </si>
  <si>
    <t>FONDAZIONE QUARANTA</t>
  </si>
  <si>
    <t>INTEGRAZIONE RETTA ANZIANO R.A.A.E.D. ANNO 2022</t>
  </si>
  <si>
    <t>OPERA PIA FACCIO-FRICHIERI</t>
  </si>
  <si>
    <t>INTEGRAZIONE RETTA ANZIANI ANNO 2022</t>
  </si>
  <si>
    <t>ISTITUTO POVERE FIGLIE DI SAN GAETANO</t>
  </si>
  <si>
    <t>INTEGRAZIONE RETTA ANZIANA S.C. ANNO 2022</t>
  </si>
  <si>
    <t>COOPERATIVA ANIMAZIONE VALDOCCO S.C.S.I.S. ONLUS</t>
  </si>
  <si>
    <t>INTEGRAZIONE RETTA ANZIANA C.A. ANNO 2022</t>
  </si>
  <si>
    <t>CASA DI SOGGIORNO PER ANZIANI SAN GIUSEPPE</t>
  </si>
  <si>
    <t>CASA DI RIPOSO UMBERTO I° E M. DI SAVOIA</t>
  </si>
  <si>
    <t>INTEGRAZIONE RETTA ANZIANA G.E. ANNO 2022</t>
  </si>
  <si>
    <t>INTEGRAZIONE RETTA ANZIANO B.L. ANNO 2022</t>
  </si>
  <si>
    <t>ATENA S.R.L.</t>
  </si>
  <si>
    <t>INTEGRAZIONE RETTA ANZIANO A.P.R. ANNO 2022</t>
  </si>
  <si>
    <t>INTEGRAZIONE RETTA ANZIANO T.T. ANNO 2022</t>
  </si>
  <si>
    <t>ASSOCIAZIONE COMUNITA' PAPA GIOVANNI XXIII</t>
  </si>
  <si>
    <r>
      <rPr>
        <b/>
        <sz val="14"/>
        <color theme="1"/>
        <rFont val="Calibri"/>
        <family val="2"/>
        <scheme val="minor"/>
      </rPr>
      <t>B</t>
    </r>
    <r>
      <rPr>
        <b/>
        <sz val="11"/>
        <color theme="1"/>
        <rFont val="Calibri"/>
        <family val="2"/>
        <scheme val="minor"/>
      </rPr>
      <t xml:space="preserve"> 
IMPEGNI AL 07/10/22 </t>
    </r>
  </si>
  <si>
    <t>DELTA A -B</t>
  </si>
  <si>
    <r>
      <rPr>
        <b/>
        <sz val="14"/>
        <color theme="1"/>
        <rFont val="Calibri"/>
        <family val="2"/>
        <scheme val="minor"/>
      </rPr>
      <t>A</t>
    </r>
    <r>
      <rPr>
        <b/>
        <sz val="11"/>
        <color theme="1"/>
        <rFont val="Calibri"/>
        <family val="2"/>
        <scheme val="minor"/>
      </rPr>
      <t xml:space="preserve"> 
VALORI Somma di TOTALE ANNUO 2022 CISA 31</t>
    </r>
  </si>
  <si>
    <t>N. IMPEGNO</t>
  </si>
  <si>
    <t>ANNO</t>
  </si>
  <si>
    <t>Punto Service Cooperativa Sociale</t>
  </si>
  <si>
    <t>Via Vercelli 23/A - 13030 Caresanablot (VC)</t>
  </si>
  <si>
    <t>IT01645790021</t>
  </si>
  <si>
    <t>CASA DI RIPOSO GIUSEPPE VADA</t>
  </si>
  <si>
    <t>VERZUOLO</t>
  </si>
  <si>
    <t>VIA MARCONI, 22 - 12039 VERZUOLO CN</t>
  </si>
  <si>
    <t>PRATO MARIA</t>
  </si>
  <si>
    <t>MACCAGNO GIOVANNA</t>
  </si>
  <si>
    <t>PRTMRA33C46E251Y</t>
  </si>
  <si>
    <t>MCCGNN54E59B111O</t>
  </si>
  <si>
    <t>M.G.</t>
  </si>
  <si>
    <t>NIRTA GIUSEPPE</t>
  </si>
  <si>
    <t>N.G.</t>
  </si>
  <si>
    <t>NRTGPP72E11F537M</t>
  </si>
  <si>
    <t>C.I.G.</t>
  </si>
  <si>
    <t>TOT_CISA31_arrotondam</t>
  </si>
  <si>
    <t>SANTI LORENZINA</t>
  </si>
  <si>
    <t>SNTLNZ53M70B777X</t>
  </si>
  <si>
    <t>VINOVO</t>
  </si>
  <si>
    <t>Via Salvo d'Acquisto, 1 - VINOVO</t>
  </si>
  <si>
    <t>S.L.</t>
  </si>
  <si>
    <t>PERRONE RAIMONDO</t>
  </si>
  <si>
    <t>PRRRND43P08F351P</t>
  </si>
  <si>
    <t>P.R.</t>
  </si>
  <si>
    <t>GALVANI GIULIANO</t>
  </si>
  <si>
    <t>G.G.</t>
  </si>
  <si>
    <t>GLVGLN32B21A223G</t>
  </si>
  <si>
    <t>ANICA NICOLETA</t>
  </si>
  <si>
    <t>A.N.</t>
  </si>
  <si>
    <t>NCANLT65L58Z129Z</t>
  </si>
  <si>
    <t>Assistente Sociale</t>
  </si>
  <si>
    <t>Buonadonna</t>
  </si>
  <si>
    <t>Massano</t>
  </si>
  <si>
    <t>Corica</t>
  </si>
  <si>
    <t>BOSCO ANGELO</t>
  </si>
  <si>
    <t>B.A</t>
  </si>
  <si>
    <t>BSCNGL40E18B791X</t>
  </si>
  <si>
    <t>ARRIBONE LAURA</t>
  </si>
  <si>
    <t>RRBLRA61L47B777X</t>
  </si>
  <si>
    <t>A.L.</t>
  </si>
  <si>
    <t>Ferrante</t>
  </si>
  <si>
    <t>INCARBONE ANNUNZIATA</t>
  </si>
  <si>
    <t>NCRNNZ37P64C957J</t>
  </si>
  <si>
    <t>Incarbone Annunziata</t>
  </si>
  <si>
    <t>I.A.</t>
  </si>
  <si>
    <t>Mottura</t>
  </si>
  <si>
    <t>VASCHETTI MARGHERITA LAURA</t>
  </si>
  <si>
    <t>VSCMGH29L48B791F</t>
  </si>
  <si>
    <t>PICCOLO LUIGI</t>
  </si>
  <si>
    <t>PCCLGU49E15E684D</t>
  </si>
  <si>
    <t>P.L.</t>
  </si>
  <si>
    <t>V.M.L.</t>
  </si>
  <si>
    <t>RSA ALBERTO DALMASSO.</t>
  </si>
  <si>
    <t>VIA SAN REMIGIO, 46/48</t>
  </si>
  <si>
    <t>IT05623870010</t>
  </si>
  <si>
    <t>RSA ALBERTO DALMASSO</t>
  </si>
  <si>
    <t>DE FILIPPO VINCENZO</t>
  </si>
  <si>
    <t>D.F.V.</t>
  </si>
  <si>
    <t>DFLVCN42L04F352X</t>
  </si>
  <si>
    <t>DI FRESCO MARIANNA</t>
  </si>
  <si>
    <t>DFRMNN32R46G273W</t>
  </si>
  <si>
    <t>D.F.M.</t>
  </si>
  <si>
    <t>FONDAZIONE RESIDENZA DEL BOSCO</t>
  </si>
  <si>
    <t>PIAZZA UMBERTO I 1 - 12048 - SOMMARIVA DEL BOSCO (CN)</t>
  </si>
  <si>
    <t>IT01769610047</t>
  </si>
  <si>
    <t>SOMMARIVA DEL BOSCO</t>
  </si>
  <si>
    <t>CN2</t>
  </si>
  <si>
    <t xml:space="preserve">PIAZZA UMBERTO I 1 </t>
  </si>
  <si>
    <t>12048 - SOMMARIVA DEL BOSCO (CN)</t>
  </si>
  <si>
    <t>VICARI ROSARIO</t>
  </si>
  <si>
    <t>VCRRSR46A13G273L</t>
  </si>
  <si>
    <t>V.R.</t>
  </si>
  <si>
    <t>PAZIENTE GAETANO</t>
  </si>
  <si>
    <t>RSA GIARDINO DEGLI AIRONI</t>
  </si>
  <si>
    <t>PZNGTN49L13G273G</t>
  </si>
  <si>
    <t>VIA RUBENS FATTORELLI, 101</t>
  </si>
  <si>
    <t>P.G.</t>
  </si>
  <si>
    <t>IT03328780964</t>
  </si>
  <si>
    <t>EMEIS ITALIA S.P.A.</t>
  </si>
  <si>
    <t>Via San Donato 97 – 10144 Torino</t>
  </si>
  <si>
    <t>ANTEO IMPRESA COOPERATIVA SOCIALE</t>
  </si>
  <si>
    <t>IT01758780025</t>
  </si>
  <si>
    <t>VIA PIACENZA,11 - 13900 BIELLA (BI)</t>
  </si>
  <si>
    <t>ATENA NUOVE DIMENSIONI SRL</t>
  </si>
  <si>
    <t>RESIDENZA VILLA GIADA</t>
  </si>
  <si>
    <t>IT07779800015</t>
  </si>
  <si>
    <t>VIA TORINO, 1 FRAZIONE BESSOLO</t>
  </si>
  <si>
    <t xml:space="preserve">SCARMAGNO </t>
  </si>
  <si>
    <t>Folla/Buonadonna</t>
  </si>
  <si>
    <t xml:space="preserve">Panella </t>
  </si>
  <si>
    <t>QUOTA UTENTE 2024</t>
  </si>
  <si>
    <t>DELTA</t>
  </si>
  <si>
    <t>STOCCO AGNESE</t>
  </si>
  <si>
    <t>S.A.</t>
  </si>
  <si>
    <t>STCGNS45R53I008M</t>
  </si>
  <si>
    <t>FACELLO IOLANDA</t>
  </si>
  <si>
    <t>FCLLND66L45B777H</t>
  </si>
  <si>
    <t>F.I.</t>
  </si>
  <si>
    <t>CASARIN ENRICO</t>
  </si>
  <si>
    <t>RESIDENZA KOS CARE</t>
  </si>
  <si>
    <t>CSRNRC60L02A033L</t>
  </si>
  <si>
    <t>C.E.</t>
  </si>
  <si>
    <t>G.M.R. Cooperativa sociale</t>
  </si>
  <si>
    <t>FONDAZIONE CASA DI RIPOSO SANFRONT</t>
  </si>
  <si>
    <t>IT03312210044</t>
  </si>
  <si>
    <t>CN</t>
  </si>
  <si>
    <t>Via Piemonte n. 27 Mondovì CN</t>
  </si>
  <si>
    <t>SANFRONT</t>
  </si>
  <si>
    <t>CORSO G. MARCONI, 30 - 12030 SANFRONT</t>
  </si>
  <si>
    <t>AGNOUS MOHAMED</t>
  </si>
  <si>
    <t>GNSKDJ75R62Z330N</t>
  </si>
  <si>
    <t>VIA SILVIO PELLICO, 2 - 10041 - CARIGNANO</t>
  </si>
  <si>
    <t>IT05639170017</t>
  </si>
  <si>
    <t>AGNOUS MAHAMED</t>
  </si>
  <si>
    <t>A.M.</t>
  </si>
  <si>
    <t>Retta alberghiera 
Giornaliera/MENSILE</t>
  </si>
  <si>
    <t>CHIAVASSA BARTOLOMEO</t>
  </si>
  <si>
    <t>CHVBTL41S23E939Y</t>
  </si>
  <si>
    <t>RSA ISSIGLIO LINGOTTINO</t>
  </si>
  <si>
    <t>Via G. Boccaccio 96, 35128, Padova (PD)</t>
  </si>
  <si>
    <t>IT03174760276</t>
  </si>
  <si>
    <t>CODESS SOCIALE SOCIETA’ COOPERATIVA SOCIALE</t>
  </si>
  <si>
    <t>TO</t>
  </si>
  <si>
    <t xml:space="preserve">Via Issiglio 75/1  – Torino </t>
  </si>
  <si>
    <t>C.B.</t>
  </si>
  <si>
    <t>totale impegno 2026</t>
  </si>
  <si>
    <t xml:space="preserve"> Comp. Utenza Mensile ANNO 2026</t>
  </si>
  <si>
    <t>Comp. Utenza 
Totale ANNO 2026</t>
  </si>
  <si>
    <t>Colonna2 comp. Utenza mensile ANNO 2026 ARROT</t>
  </si>
  <si>
    <t>amministrazione@villagiada.eu</t>
  </si>
  <si>
    <t>umbertoprimocarmagnola@tin.it</t>
  </si>
  <si>
    <t>amministrazione.aironi@emeis.com</t>
  </si>
  <si>
    <t>amministrazione.rsaissiglio@residenzelingottino.it</t>
  </si>
  <si>
    <t>info@fondazionequaranta.it</t>
  </si>
  <si>
    <t>amm.clienti.4@sereniorizzonti.it</t>
  </si>
  <si>
    <t>amministrazione@consorziosocialcoop.it</t>
  </si>
  <si>
    <t>direzione@villaserenacasadiriposo.it</t>
  </si>
  <si>
    <t>info@operapiafacciofrichieri.it</t>
  </si>
  <si>
    <t>boccardo.pancalieri@suoresangaetano.org</t>
  </si>
  <si>
    <t>segreteria@casaripososanfront.it</t>
  </si>
  <si>
    <t>segreteria@rsasommarivabosco.it</t>
  </si>
  <si>
    <t>koscare@pec.it</t>
  </si>
  <si>
    <t>Somma di totale impegno 2026</t>
  </si>
  <si>
    <t>Impegni 2026 al netto IVA</t>
  </si>
  <si>
    <t>risoluzione contratto a fine gennaio - dimissioni</t>
  </si>
  <si>
    <t>CARATOZZOLO MARIO</t>
  </si>
  <si>
    <t>C.M.</t>
  </si>
  <si>
    <t>CRTMRA56L22F888H</t>
  </si>
  <si>
    <t xml:space="preserve">nuovo intervento </t>
  </si>
  <si>
    <t xml:space="preserve">Maccanti </t>
  </si>
  <si>
    <t>LICCIARDO FILIPPO</t>
  </si>
  <si>
    <t>L.F.</t>
  </si>
  <si>
    <t>LCCFPP58B07A070D</t>
  </si>
  <si>
    <t>B9FCC0B435</t>
  </si>
  <si>
    <t>B9FCC45412</t>
  </si>
  <si>
    <t>B9FCD4FF91</t>
  </si>
  <si>
    <t>B9FCD86CF5</t>
  </si>
  <si>
    <t>B9FCDC2E78</t>
  </si>
  <si>
    <t>B9FCE6984A</t>
  </si>
  <si>
    <t>B9FCEFB0C8</t>
  </si>
  <si>
    <t>B9FCF80E85</t>
  </si>
  <si>
    <t>B9FCFF5F12</t>
  </si>
  <si>
    <t>B9FD0FD8F0</t>
  </si>
  <si>
    <t>B9FCE0FE03</t>
  </si>
  <si>
    <t>B9FCF4D472</t>
  </si>
  <si>
    <t>B9FCC95616</t>
  </si>
  <si>
    <t>BA72709925</t>
  </si>
  <si>
    <t>DEROSSI OSVALDO</t>
  </si>
  <si>
    <t>DRSSLD50C10A124O</t>
  </si>
  <si>
    <t>D.O.</t>
  </si>
  <si>
    <t>COSENTINO ROSARIO</t>
  </si>
  <si>
    <t>CSNRSR35D07I824H</t>
  </si>
  <si>
    <t>C.R.</t>
  </si>
  <si>
    <t>totale det. Precdente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</si>
</sst>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164" formatCode="&quot;€&quot;\ #,##0.00"/>
    <numFmt numFmtId="165" formatCode="_-* #,##0.0000\ [$€-410]_-;\-* #,##0.0000\ [$€-410]_-;_-* &quot;-&quot;??\ [$€-410]_-;_-@_-"/>
    <numFmt numFmtId="166" formatCode="&quot;€&quot;\ #,##0.0000"/>
    <numFmt numFmtId="167" formatCode="_-* #,##0.00\ [$€-410]_-;\-* #,##0.00\ [$€-410]_-;_-* &quot;-&quot;??\ [$€-410]_-;_-@_-"/>
    <numFmt numFmtId="168" formatCode="m/d/yyyy"/>
  </numFmts>
  <fonts count="26" x14ac:knownFonts="1">
    <font>
      <sz val="11"/>
      <color theme="1"/>
      <name val="Calibri"/>
      <family val="2"/>
      <scheme val="minor"/>
    </font>
    <font>
      <b/>
      <sz val="11"/>
      <color theme="1"/>
      <name val="Calibri"/>
      <family val="2"/>
      <scheme val="minor"/>
    </font>
    <font>
      <sz val="10"/>
      <name val="Arial"/>
      <family val="2"/>
    </font>
    <font>
      <sz val="11"/>
      <name val="Calibri"/>
      <family val="2"/>
      <scheme val="minor"/>
    </font>
    <font>
      <u/>
      <sz val="11"/>
      <color theme="10"/>
      <name val="Calibri"/>
      <family val="2"/>
      <scheme val="minor"/>
    </font>
    <font>
      <sz val="14"/>
      <color theme="1"/>
      <name val="Calibri"/>
      <family val="2"/>
      <scheme val="minor"/>
    </font>
    <font>
      <b/>
      <sz val="11"/>
      <color theme="1"/>
      <name val="Calibri"/>
      <family val="2"/>
      <scheme val="minor"/>
    </font>
    <font>
      <sz val="10"/>
      <name val="Arial"/>
      <family val="2"/>
    </font>
    <font>
      <sz val="8"/>
      <color theme="1"/>
      <name val="Calibri"/>
      <family val="2"/>
      <scheme val="minor"/>
    </font>
    <font>
      <sz val="8"/>
      <name val="Calibri"/>
      <family val="2"/>
      <scheme val="minor"/>
    </font>
    <font>
      <sz val="11"/>
      <color rgb="FF222222"/>
      <name val="Arial"/>
      <family val="2"/>
    </font>
    <font>
      <sz val="16"/>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0"/>
      <name val="Arial"/>
      <family val="2"/>
    </font>
    <font>
      <sz val="9"/>
      <color indexed="81"/>
      <name val="Tahoma"/>
      <family val="2"/>
    </font>
    <font>
      <b/>
      <sz val="9"/>
      <color indexed="81"/>
      <name val="Tahoma"/>
      <family val="2"/>
    </font>
    <font>
      <b/>
      <sz val="11"/>
      <color rgb="FFFF0066"/>
      <name val="Calibri"/>
      <family val="2"/>
      <scheme val="minor"/>
    </font>
    <font>
      <i/>
      <sz val="12"/>
      <color theme="1"/>
      <name val="Antique Olive Roman"/>
      <family val="2"/>
    </font>
    <font>
      <sz val="11"/>
      <color rgb="FF1F1F1F"/>
      <name val="Arial"/>
      <family val="2"/>
    </font>
    <font>
      <sz val="10"/>
      <name val="Arial"/>
    </font>
    <font>
      <b/>
      <sz val="11"/>
      <name val="Calibri"/>
      <family val="2"/>
      <scheme val="minor"/>
    </font>
    <font>
      <sz val="10"/>
      <color rgb="FF333333"/>
      <name val="Calibri"/>
      <family val="2"/>
      <scheme val="minor"/>
    </font>
    <font>
      <sz val="12"/>
      <name val="Calibri"/>
      <family val="2"/>
      <scheme val="minor"/>
    </font>
    <font>
      <b/>
      <sz val="11"/>
      <color theme="0"/>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
      <patternFill patternType="solid">
        <fgColor rgb="FF66FF66"/>
        <bgColor indexed="64"/>
      </patternFill>
    </fill>
    <fill>
      <patternFill patternType="solid">
        <fgColor theme="2" tint="-9.9978637043366805E-2"/>
        <bgColor indexed="64"/>
      </patternFill>
    </fill>
    <fill>
      <patternFill patternType="solid">
        <fgColor rgb="FF91E0F9"/>
        <bgColor indexed="64"/>
      </patternFill>
    </fill>
    <fill>
      <patternFill patternType="solid">
        <fgColor theme="0"/>
        <bgColor indexed="64"/>
      </patternFill>
    </fill>
    <fill>
      <patternFill patternType="solid">
        <fgColor theme="0"/>
        <bgColor theme="4" tint="0.79998168889431442"/>
      </patternFill>
    </fill>
    <fill>
      <patternFill patternType="solid">
        <fgColor theme="4" tint="0.59999389629810485"/>
        <bgColor theme="4" tint="0.59999389629810485"/>
      </patternFill>
    </fill>
    <fill>
      <patternFill patternType="solid">
        <fgColor theme="4" tint="-0.499984740745262"/>
        <bgColor theme="4" tint="-0.499984740745262"/>
      </patternFill>
    </fill>
  </fills>
  <borders count="22">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rgb="FF999999"/>
      </left>
      <right/>
      <top style="thin">
        <color rgb="FF999999"/>
      </top>
      <bottom/>
      <diagonal/>
    </border>
    <border>
      <left/>
      <right style="hair">
        <color auto="1"/>
      </right>
      <top style="hair">
        <color auto="1"/>
      </top>
      <bottom style="hair">
        <color auto="1"/>
      </bottom>
      <diagonal/>
    </border>
    <border>
      <left style="thin">
        <color theme="4" tint="0.39997558519241921"/>
      </left>
      <right/>
      <top style="thin">
        <color theme="4" tint="0.39997558519241921"/>
      </top>
      <bottom style="thin">
        <color theme="4" tint="0.3999755851924192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style="thin">
        <color theme="4" tint="0.39997558519241921"/>
      </top>
      <bottom style="thin">
        <color theme="4" tint="0.39997558519241921"/>
      </bottom>
      <diagonal/>
    </border>
    <border>
      <left/>
      <right style="hair">
        <color auto="1"/>
      </right>
      <top/>
      <bottom/>
      <diagonal/>
    </border>
    <border>
      <left/>
      <right/>
      <top style="thin">
        <color theme="4" tint="0.39997558519241921"/>
      </top>
      <bottom/>
      <diagonal/>
    </border>
    <border>
      <left/>
      <right style="hair">
        <color auto="1"/>
      </right>
      <top style="hair">
        <color auto="1"/>
      </top>
      <bottom/>
      <diagonal/>
    </border>
    <border>
      <left style="medium">
        <color indexed="64"/>
      </left>
      <right style="medium">
        <color indexed="64"/>
      </right>
      <top style="hair">
        <color auto="1"/>
      </top>
      <bottom style="medium">
        <color indexed="64"/>
      </bottom>
      <diagonal/>
    </border>
    <border>
      <left/>
      <right style="hair">
        <color auto="1"/>
      </right>
      <top/>
      <bottom style="hair">
        <color auto="1"/>
      </bottom>
      <diagonal/>
    </border>
    <border>
      <left style="hair">
        <color auto="1"/>
      </left>
      <right/>
      <top/>
      <bottom style="hair">
        <color auto="1"/>
      </bottom>
      <diagonal/>
    </border>
    <border>
      <left style="hair">
        <color auto="1"/>
      </left>
      <right/>
      <top style="hair">
        <color auto="1"/>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theme="4" tint="0.79998168889431442"/>
      </top>
      <bottom style="thin">
        <color theme="4" tint="0.79998168889431442"/>
      </bottom>
      <diagonal/>
    </border>
    <border>
      <left style="hair">
        <color auto="1"/>
      </left>
      <right style="hair">
        <color auto="1"/>
      </right>
      <top/>
      <bottom/>
      <diagonal/>
    </border>
    <border>
      <left/>
      <right/>
      <top/>
      <bottom style="medium">
        <color indexed="64"/>
      </bottom>
      <diagonal/>
    </border>
    <border>
      <left/>
      <right/>
      <top style="hair">
        <color auto="1"/>
      </top>
      <bottom style="thin">
        <color indexed="64"/>
      </bottom>
      <diagonal/>
    </border>
    <border>
      <left style="hair">
        <color auto="1"/>
      </left>
      <right style="hair">
        <color auto="1"/>
      </right>
      <top style="hair">
        <color auto="1"/>
      </top>
      <bottom style="thin">
        <color indexed="64"/>
      </bottom>
      <diagonal/>
    </border>
  </borders>
  <cellStyleXfs count="3">
    <xf numFmtId="0" fontId="0" fillId="0" borderId="0"/>
    <xf numFmtId="0" fontId="2" fillId="0" borderId="0"/>
    <xf numFmtId="0" fontId="4" fillId="0" borderId="0" applyNumberFormat="0" applyFill="0" applyBorder="0" applyAlignment="0" applyProtection="0"/>
  </cellStyleXfs>
  <cellXfs count="159">
    <xf numFmtId="0" fontId="0" fillId="0" borderId="0" xfId="0"/>
    <xf numFmtId="0" fontId="1" fillId="0" borderId="0" xfId="0" applyFont="1"/>
    <xf numFmtId="0" fontId="0" fillId="0" borderId="0" xfId="0" applyAlignment="1">
      <alignment wrapText="1"/>
    </xf>
    <xf numFmtId="164" fontId="0" fillId="0" borderId="0" xfId="0" applyNumberFormat="1"/>
    <xf numFmtId="164" fontId="0" fillId="0" borderId="0" xfId="0" applyNumberFormat="1" applyAlignment="1">
      <alignment horizontal="center"/>
    </xf>
    <xf numFmtId="164" fontId="0" fillId="0" borderId="0" xfId="0" applyNumberFormat="1" applyAlignment="1">
      <alignment wrapText="1"/>
    </xf>
    <xf numFmtId="0" fontId="0" fillId="0" borderId="1" xfId="0" applyBorder="1"/>
    <xf numFmtId="0" fontId="3" fillId="0" borderId="0" xfId="0" applyFont="1"/>
    <xf numFmtId="49" fontId="0" fillId="0" borderId="1" xfId="0" applyNumberFormat="1" applyBorder="1" applyAlignment="1" applyProtection="1">
      <alignment horizontal="left"/>
      <protection locked="0"/>
    </xf>
    <xf numFmtId="164" fontId="0" fillId="0" borderId="0" xfId="0" applyNumberFormat="1" applyAlignment="1">
      <alignment horizontal="center" wrapText="1"/>
    </xf>
    <xf numFmtId="164" fontId="1" fillId="0" borderId="0" xfId="0" applyNumberFormat="1" applyFont="1" applyAlignment="1">
      <alignment horizontal="center" wrapText="1"/>
    </xf>
    <xf numFmtId="164" fontId="1" fillId="0" borderId="0" xfId="0" applyNumberFormat="1" applyFont="1" applyAlignment="1">
      <alignment wrapText="1"/>
    </xf>
    <xf numFmtId="0" fontId="2" fillId="0" borderId="0" xfId="0" applyFont="1"/>
    <xf numFmtId="0" fontId="2" fillId="0" borderId="0" xfId="0" applyFont="1" applyAlignment="1">
      <alignment wrapText="1"/>
    </xf>
    <xf numFmtId="49" fontId="0" fillId="0" borderId="0" xfId="0" applyNumberFormat="1" applyAlignment="1">
      <alignment horizontal="center"/>
    </xf>
    <xf numFmtId="49" fontId="0" fillId="0" borderId="0" xfId="0" applyNumberFormat="1"/>
    <xf numFmtId="49" fontId="0" fillId="0" borderId="0" xfId="0" applyNumberFormat="1" applyAlignment="1">
      <alignment horizontal="left"/>
    </xf>
    <xf numFmtId="0" fontId="4" fillId="0" borderId="0" xfId="2" applyFill="1"/>
    <xf numFmtId="0" fontId="0" fillId="0" borderId="3" xfId="0" applyBorder="1"/>
    <xf numFmtId="0" fontId="0" fillId="0" borderId="2" xfId="0" applyBorder="1"/>
    <xf numFmtId="0" fontId="0" fillId="0" borderId="1" xfId="0" applyBorder="1" applyAlignment="1">
      <alignment wrapText="1"/>
    </xf>
    <xf numFmtId="49" fontId="0" fillId="0" borderId="1" xfId="0" applyNumberFormat="1" applyBorder="1" applyAlignment="1">
      <alignment horizontal="left"/>
    </xf>
    <xf numFmtId="164" fontId="0" fillId="0" borderId="1" xfId="0" applyNumberFormat="1" applyBorder="1" applyAlignment="1">
      <alignment horizontal="right"/>
    </xf>
    <xf numFmtId="0" fontId="7" fillId="0" borderId="0" xfId="0" applyFont="1"/>
    <xf numFmtId="0" fontId="0" fillId="0" borderId="6" xfId="0" applyBorder="1"/>
    <xf numFmtId="0" fontId="0" fillId="0" borderId="0" xfId="0" applyAlignment="1">
      <alignment horizontal="right"/>
    </xf>
    <xf numFmtId="0" fontId="10" fillId="0" borderId="0" xfId="0" applyFont="1"/>
    <xf numFmtId="0" fontId="11" fillId="0" borderId="0" xfId="0" applyFont="1"/>
    <xf numFmtId="4" fontId="0" fillId="0" borderId="0" xfId="0" applyNumberFormat="1"/>
    <xf numFmtId="14" fontId="0" fillId="0" borderId="0" xfId="0" applyNumberFormat="1"/>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5" fillId="0" borderId="1" xfId="0" applyFont="1" applyBorder="1" applyAlignment="1">
      <alignment wrapText="1"/>
    </xf>
    <xf numFmtId="4" fontId="0" fillId="2" borderId="1" xfId="0" applyNumberFormat="1" applyFill="1" applyBorder="1"/>
    <xf numFmtId="4" fontId="5" fillId="0" borderId="1" xfId="0" applyNumberFormat="1" applyFont="1" applyBorder="1"/>
    <xf numFmtId="0" fontId="5" fillId="0" borderId="1" xfId="0" applyFont="1" applyBorder="1"/>
    <xf numFmtId="0" fontId="0" fillId="0" borderId="1" xfId="0" pivotButton="1" applyBorder="1" applyAlignment="1">
      <alignment wrapText="1"/>
    </xf>
    <xf numFmtId="4" fontId="12" fillId="0" borderId="1" xfId="0" applyNumberFormat="1" applyFont="1" applyBorder="1" applyAlignment="1">
      <alignment wrapText="1"/>
    </xf>
    <xf numFmtId="4" fontId="12" fillId="0" borderId="1" xfId="0" applyNumberFormat="1" applyFont="1" applyBorder="1"/>
    <xf numFmtId="0" fontId="0" fillId="0" borderId="1" xfId="0" applyBorder="1" applyAlignment="1">
      <alignment textRotation="90" wrapText="1"/>
    </xf>
    <xf numFmtId="4" fontId="0" fillId="0" borderId="0" xfId="0" applyNumberFormat="1" applyAlignment="1">
      <alignment wrapText="1"/>
    </xf>
    <xf numFmtId="0" fontId="0" fillId="0" borderId="2" xfId="0" pivotButton="1" applyBorder="1" applyAlignment="1">
      <alignment wrapText="1"/>
    </xf>
    <xf numFmtId="2" fontId="0" fillId="0" borderId="1" xfId="0" applyNumberFormat="1" applyBorder="1" applyAlignment="1">
      <alignment horizontal="right"/>
    </xf>
    <xf numFmtId="8" fontId="0" fillId="0" borderId="1" xfId="0" applyNumberFormat="1" applyBorder="1" applyAlignment="1">
      <alignment horizontal="right"/>
    </xf>
    <xf numFmtId="0" fontId="0" fillId="0" borderId="10" xfId="0" applyBorder="1"/>
    <xf numFmtId="49" fontId="0" fillId="0" borderId="6" xfId="0" applyNumberFormat="1" applyBorder="1" applyAlignment="1" applyProtection="1">
      <alignment horizontal="left"/>
      <protection locked="0"/>
    </xf>
    <xf numFmtId="8" fontId="0" fillId="0" borderId="6" xfId="0" applyNumberFormat="1" applyBorder="1"/>
    <xf numFmtId="0" fontId="0" fillId="0" borderId="6" xfId="0" applyBorder="1" applyAlignment="1">
      <alignment wrapText="1"/>
    </xf>
    <xf numFmtId="49" fontId="0" fillId="4" borderId="1" xfId="0" applyNumberFormat="1" applyFill="1" applyBorder="1" applyAlignment="1" applyProtection="1">
      <alignment horizontal="left"/>
      <protection locked="0"/>
    </xf>
    <xf numFmtId="0" fontId="15" fillId="0" borderId="0" xfId="0" applyFont="1"/>
    <xf numFmtId="0" fontId="0" fillId="0" borderId="0" xfId="0" applyAlignment="1">
      <alignment vertical="center"/>
    </xf>
    <xf numFmtId="0" fontId="19" fillId="5" borderId="1" xfId="0" applyFont="1" applyFill="1" applyBorder="1" applyAlignment="1">
      <alignment wrapText="1"/>
    </xf>
    <xf numFmtId="0" fontId="0" fillId="5" borderId="1" xfId="0" applyFill="1" applyBorder="1" applyAlignment="1">
      <alignment wrapText="1"/>
    </xf>
    <xf numFmtId="8" fontId="19" fillId="0" borderId="0" xfId="0" applyNumberFormat="1" applyFont="1"/>
    <xf numFmtId="0" fontId="19" fillId="0" borderId="0" xfId="0" applyFont="1"/>
    <xf numFmtId="8" fontId="14" fillId="5" borderId="1" xfId="0" applyNumberFormat="1" applyFont="1" applyFill="1" applyBorder="1"/>
    <xf numFmtId="8" fontId="19" fillId="0" borderId="0" xfId="0" applyNumberFormat="1" applyFont="1" applyAlignment="1">
      <alignment wrapText="1"/>
    </xf>
    <xf numFmtId="166" fontId="0" fillId="0" borderId="0" xfId="0" applyNumberFormat="1"/>
    <xf numFmtId="0" fontId="0" fillId="0" borderId="9" xfId="0" applyBorder="1"/>
    <xf numFmtId="0" fontId="20" fillId="0" borderId="0" xfId="0" applyFont="1"/>
    <xf numFmtId="0" fontId="21" fillId="0" borderId="0" xfId="0" applyFont="1"/>
    <xf numFmtId="0" fontId="0" fillId="7" borderId="0" xfId="0" applyFill="1"/>
    <xf numFmtId="164" fontId="0" fillId="7" borderId="1" xfId="0" applyNumberFormat="1" applyFill="1" applyBorder="1" applyAlignment="1">
      <alignment horizontal="right"/>
    </xf>
    <xf numFmtId="2" fontId="0" fillId="7" borderId="1" xfId="0" applyNumberFormat="1" applyFill="1" applyBorder="1" applyAlignment="1">
      <alignment horizontal="right"/>
    </xf>
    <xf numFmtId="0" fontId="0" fillId="7" borderId="1" xfId="0" applyFill="1" applyBorder="1" applyAlignment="1">
      <alignment wrapText="1"/>
    </xf>
    <xf numFmtId="49" fontId="0" fillId="7" borderId="1" xfId="0" applyNumberFormat="1" applyFill="1" applyBorder="1" applyAlignment="1">
      <alignment horizontal="left"/>
    </xf>
    <xf numFmtId="0" fontId="13" fillId="0" borderId="0" xfId="0" applyFont="1" applyAlignment="1">
      <alignment vertical="center"/>
    </xf>
    <xf numFmtId="0" fontId="23" fillId="0" borderId="0" xfId="0" applyFont="1"/>
    <xf numFmtId="167" fontId="0" fillId="0" borderId="0" xfId="0" applyNumberFormat="1"/>
    <xf numFmtId="0" fontId="8" fillId="0" borderId="1" xfId="0" applyFont="1" applyBorder="1" applyAlignment="1">
      <alignment wrapText="1"/>
    </xf>
    <xf numFmtId="164" fontId="0" fillId="0" borderId="1" xfId="0" applyNumberFormat="1" applyBorder="1" applyAlignment="1" applyProtection="1">
      <alignment horizontal="left"/>
      <protection locked="0"/>
    </xf>
    <xf numFmtId="0" fontId="0" fillId="8" borderId="1" xfId="0" applyFill="1" applyBorder="1" applyAlignment="1">
      <alignment wrapText="1"/>
    </xf>
    <xf numFmtId="49" fontId="0" fillId="0" borderId="5" xfId="0" applyNumberFormat="1" applyBorder="1" applyAlignment="1" applyProtection="1">
      <alignment horizontal="left"/>
      <protection locked="0"/>
    </xf>
    <xf numFmtId="164" fontId="0" fillId="6" borderId="7" xfId="0" applyNumberFormat="1" applyFill="1" applyBorder="1" applyAlignment="1">
      <alignment wrapText="1"/>
    </xf>
    <xf numFmtId="164" fontId="0" fillId="6" borderId="7" xfId="0" applyNumberFormat="1" applyFill="1" applyBorder="1" applyAlignment="1">
      <alignment horizontal="right" wrapText="1"/>
    </xf>
    <xf numFmtId="164" fontId="0" fillId="0" borderId="0" xfId="0" applyNumberFormat="1" applyAlignment="1" applyProtection="1">
      <alignment horizontal="center"/>
      <protection locked="0"/>
    </xf>
    <xf numFmtId="164" fontId="0" fillId="0" borderId="0" xfId="0" applyNumberFormat="1" applyProtection="1">
      <protection locked="0"/>
    </xf>
    <xf numFmtId="164" fontId="12" fillId="0" borderId="0" xfId="0" applyNumberFormat="1" applyFont="1"/>
    <xf numFmtId="8" fontId="19" fillId="0" borderId="1" xfId="0" applyNumberFormat="1" applyFont="1" applyBorder="1"/>
    <xf numFmtId="8" fontId="14" fillId="0" borderId="1" xfId="0" applyNumberFormat="1" applyFont="1" applyBorder="1"/>
    <xf numFmtId="164" fontId="3" fillId="0" borderId="0" xfId="0" applyNumberFormat="1" applyFont="1"/>
    <xf numFmtId="0" fontId="0" fillId="0" borderId="4" xfId="0" applyBorder="1"/>
    <xf numFmtId="8" fontId="19" fillId="0" borderId="1" xfId="0" applyNumberFormat="1" applyFont="1" applyBorder="1" applyAlignment="1">
      <alignment wrapText="1"/>
    </xf>
    <xf numFmtId="0" fontId="3" fillId="0" borderId="4" xfId="0" applyFont="1" applyBorder="1" applyAlignment="1">
      <alignment wrapText="1"/>
    </xf>
    <xf numFmtId="0" fontId="0" fillId="0" borderId="5" xfId="0" applyBorder="1"/>
    <xf numFmtId="8" fontId="14" fillId="0" borderId="0" xfId="0" applyNumberFormat="1" applyFont="1"/>
    <xf numFmtId="0" fontId="0" fillId="0" borderId="8" xfId="0" applyBorder="1"/>
    <xf numFmtId="8" fontId="19" fillId="0" borderId="6" xfId="0" applyNumberFormat="1" applyFont="1" applyBorder="1"/>
    <xf numFmtId="0" fontId="0" fillId="0" borderId="11" xfId="0" applyBorder="1"/>
    <xf numFmtId="164" fontId="0" fillId="0" borderId="10" xfId="0" applyNumberFormat="1" applyBorder="1"/>
    <xf numFmtId="164" fontId="0" fillId="0" borderId="10" xfId="0" applyNumberFormat="1" applyBorder="1" applyAlignment="1" applyProtection="1">
      <alignment horizontal="center"/>
      <protection locked="0"/>
    </xf>
    <xf numFmtId="164" fontId="0" fillId="0" borderId="10" xfId="0" applyNumberFormat="1" applyBorder="1" applyProtection="1">
      <protection locked="0"/>
    </xf>
    <xf numFmtId="164" fontId="3" fillId="0" borderId="10" xfId="0" applyNumberFormat="1" applyFont="1" applyBorder="1"/>
    <xf numFmtId="164" fontId="0" fillId="0" borderId="0" xfId="0" applyNumberFormat="1" applyAlignment="1" applyProtection="1">
      <alignment horizontal="left"/>
      <protection locked="0"/>
    </xf>
    <xf numFmtId="0" fontId="0" fillId="6" borderId="13" xfId="0" applyFill="1" applyBorder="1" applyAlignment="1">
      <alignment wrapText="1"/>
    </xf>
    <xf numFmtId="0" fontId="0" fillId="6" borderId="7" xfId="0" applyFill="1" applyBorder="1" applyAlignment="1">
      <alignment wrapText="1"/>
    </xf>
    <xf numFmtId="0" fontId="0" fillId="6" borderId="14" xfId="0" applyFill="1" applyBorder="1" applyAlignment="1">
      <alignment wrapText="1"/>
    </xf>
    <xf numFmtId="49" fontId="0" fillId="6" borderId="13" xfId="0" applyNumberFormat="1" applyFill="1" applyBorder="1" applyAlignment="1">
      <alignment horizontal="left" wrapText="1"/>
    </xf>
    <xf numFmtId="49" fontId="0" fillId="6" borderId="7" xfId="0" applyNumberFormat="1" applyFill="1" applyBorder="1" applyAlignment="1">
      <alignment horizontal="left" wrapText="1"/>
    </xf>
    <xf numFmtId="164" fontId="0" fillId="6" borderId="14" xfId="0" applyNumberFormat="1" applyFill="1" applyBorder="1" applyAlignment="1">
      <alignment wrapText="1"/>
    </xf>
    <xf numFmtId="164" fontId="0" fillId="6" borderId="7" xfId="0" applyNumberFormat="1" applyFill="1" applyBorder="1" applyAlignment="1">
      <alignment horizontal="center" wrapText="1"/>
    </xf>
    <xf numFmtId="164" fontId="18" fillId="6" borderId="7" xfId="0" applyNumberFormat="1" applyFont="1" applyFill="1" applyBorder="1" applyAlignment="1">
      <alignment horizontal="center" wrapText="1"/>
    </xf>
    <xf numFmtId="166" fontId="0" fillId="6" borderId="14" xfId="0" applyNumberFormat="1" applyFill="1" applyBorder="1" applyAlignment="1">
      <alignment wrapText="1"/>
    </xf>
    <xf numFmtId="0" fontId="0" fillId="0" borderId="1" xfId="0" applyBorder="1" applyProtection="1">
      <protection locked="0"/>
    </xf>
    <xf numFmtId="14" fontId="0" fillId="0" borderId="1" xfId="0" applyNumberFormat="1" applyBorder="1" applyProtection="1">
      <protection locked="0"/>
    </xf>
    <xf numFmtId="164" fontId="0" fillId="0" borderId="1" xfId="0" applyNumberFormat="1" applyBorder="1"/>
    <xf numFmtId="164" fontId="1" fillId="0" borderId="1" xfId="0" applyNumberFormat="1" applyFont="1" applyBorder="1"/>
    <xf numFmtId="166" fontId="0" fillId="0" borderId="2" xfId="0" applyNumberFormat="1" applyBorder="1"/>
    <xf numFmtId="0" fontId="0" fillId="3" borderId="1" xfId="0" applyFill="1" applyBorder="1"/>
    <xf numFmtId="164" fontId="6" fillId="0" borderId="1" xfId="0" applyNumberFormat="1" applyFont="1" applyBorder="1"/>
    <xf numFmtId="0" fontId="0" fillId="7" borderId="1" xfId="0" applyFill="1" applyBorder="1" applyProtection="1">
      <protection locked="0"/>
    </xf>
    <xf numFmtId="8" fontId="0" fillId="7" borderId="1" xfId="0" applyNumberFormat="1" applyFill="1" applyBorder="1"/>
    <xf numFmtId="0" fontId="0" fillId="7" borderId="1" xfId="0" applyFill="1" applyBorder="1"/>
    <xf numFmtId="49" fontId="0" fillId="7" borderId="1" xfId="0" applyNumberFormat="1" applyFill="1" applyBorder="1"/>
    <xf numFmtId="14" fontId="0" fillId="7" borderId="1" xfId="0" applyNumberFormat="1" applyFill="1" applyBorder="1" applyProtection="1">
      <protection locked="0"/>
    </xf>
    <xf numFmtId="164" fontId="0" fillId="7" borderId="2" xfId="0" applyNumberFormat="1" applyFill="1" applyBorder="1"/>
    <xf numFmtId="164" fontId="1" fillId="0" borderId="12" xfId="0" applyNumberFormat="1" applyFont="1" applyBorder="1"/>
    <xf numFmtId="164" fontId="0" fillId="7" borderId="4" xfId="0" applyNumberFormat="1" applyFill="1" applyBorder="1"/>
    <xf numFmtId="164" fontId="0" fillId="7" borderId="1" xfId="0" applyNumberFormat="1" applyFill="1" applyBorder="1"/>
    <xf numFmtId="166" fontId="0" fillId="7" borderId="2" xfId="0" applyNumberFormat="1" applyFill="1" applyBorder="1"/>
    <xf numFmtId="0" fontId="0" fillId="7" borderId="4" xfId="0" applyFill="1" applyBorder="1" applyAlignment="1">
      <alignment wrapText="1"/>
    </xf>
    <xf numFmtId="164" fontId="1" fillId="0" borderId="7" xfId="0" applyNumberFormat="1" applyFont="1" applyBorder="1"/>
    <xf numFmtId="49" fontId="0" fillId="0" borderId="0" xfId="0" applyNumberFormat="1" applyAlignment="1" applyProtection="1">
      <alignment horizontal="left"/>
      <protection locked="0"/>
    </xf>
    <xf numFmtId="8" fontId="0" fillId="0" borderId="1" xfId="0" applyNumberFormat="1" applyBorder="1"/>
    <xf numFmtId="164" fontId="22" fillId="0" borderId="1" xfId="0" applyNumberFormat="1" applyFont="1" applyBorder="1"/>
    <xf numFmtId="164" fontId="3" fillId="0" borderId="1" xfId="0" applyNumberFormat="1" applyFont="1" applyBorder="1"/>
    <xf numFmtId="0" fontId="0" fillId="7" borderId="6" xfId="0" applyFill="1" applyBorder="1"/>
    <xf numFmtId="164" fontId="0" fillId="7" borderId="6" xfId="0" applyNumberFormat="1" applyFill="1" applyBorder="1"/>
    <xf numFmtId="166" fontId="0" fillId="7" borderId="15" xfId="0" applyNumberFormat="1" applyFill="1" applyBorder="1"/>
    <xf numFmtId="0" fontId="0" fillId="0" borderId="6" xfId="0" applyBorder="1" applyProtection="1">
      <protection locked="0"/>
    </xf>
    <xf numFmtId="14" fontId="0" fillId="0" borderId="6" xfId="0" applyNumberFormat="1" applyBorder="1" applyProtection="1">
      <protection locked="0"/>
    </xf>
    <xf numFmtId="164" fontId="0" fillId="5" borderId="6" xfId="0" applyNumberFormat="1" applyFill="1" applyBorder="1"/>
    <xf numFmtId="164" fontId="0" fillId="0" borderId="6" xfId="0" applyNumberFormat="1" applyBorder="1"/>
    <xf numFmtId="164" fontId="1" fillId="0" borderId="6" xfId="0" applyNumberFormat="1" applyFont="1" applyBorder="1"/>
    <xf numFmtId="2" fontId="0" fillId="0" borderId="6" xfId="0" applyNumberFormat="1" applyBorder="1" applyAlignment="1">
      <alignment horizontal="right"/>
    </xf>
    <xf numFmtId="166" fontId="0" fillId="0" borderId="15" xfId="0" applyNumberFormat="1" applyBorder="1"/>
    <xf numFmtId="0" fontId="0" fillId="0" borderId="16" xfId="0" applyBorder="1"/>
    <xf numFmtId="0" fontId="4" fillId="0" borderId="16" xfId="2" applyBorder="1"/>
    <xf numFmtId="0" fontId="4" fillId="0" borderId="16" xfId="2" applyBorder="1" applyAlignment="1">
      <alignment horizontal="left" vertical="center" wrapText="1"/>
    </xf>
    <xf numFmtId="0" fontId="0" fillId="2" borderId="1" xfId="0" applyFill="1" applyBorder="1"/>
    <xf numFmtId="0" fontId="1" fillId="0" borderId="1" xfId="0" applyFont="1" applyBorder="1"/>
    <xf numFmtId="0" fontId="1" fillId="2" borderId="1" xfId="0" applyFont="1" applyFill="1" applyBorder="1"/>
    <xf numFmtId="165" fontId="13" fillId="9" borderId="17" xfId="0" applyNumberFormat="1" applyFont="1" applyFill="1" applyBorder="1" applyAlignment="1">
      <alignment wrapText="1"/>
    </xf>
    <xf numFmtId="165" fontId="0" fillId="0" borderId="0" xfId="0" applyNumberFormat="1" applyAlignment="1">
      <alignment horizontal="center"/>
    </xf>
    <xf numFmtId="0" fontId="0" fillId="0" borderId="19" xfId="0" applyBorder="1" applyAlignment="1">
      <alignment horizontal="center"/>
    </xf>
    <xf numFmtId="164" fontId="0" fillId="0" borderId="19" xfId="0" applyNumberFormat="1" applyBorder="1"/>
    <xf numFmtId="0" fontId="0" fillId="0" borderId="1" xfId="0" pivotButton="1" applyBorder="1" applyAlignment="1">
      <alignment vertical="center" wrapText="1"/>
    </xf>
    <xf numFmtId="165" fontId="0" fillId="0" borderId="0" xfId="0" applyNumberFormat="1"/>
    <xf numFmtId="49" fontId="0" fillId="0" borderId="6" xfId="0" applyNumberFormat="1" applyBorder="1" applyAlignment="1">
      <alignment horizontal="left"/>
    </xf>
    <xf numFmtId="168" fontId="0" fillId="0" borderId="6" xfId="0" applyNumberFormat="1" applyBorder="1" applyProtection="1">
      <protection locked="0"/>
    </xf>
    <xf numFmtId="0" fontId="0" fillId="0" borderId="6" xfId="0" applyBorder="1" applyAlignment="1">
      <alignment horizontal="right"/>
    </xf>
    <xf numFmtId="0" fontId="0" fillId="0" borderId="1" xfId="0" applyFont="1" applyBorder="1" applyAlignment="1">
      <alignment wrapText="1"/>
    </xf>
    <xf numFmtId="165" fontId="24" fillId="0" borderId="6" xfId="0" applyNumberFormat="1" applyFont="1" applyFill="1" applyBorder="1" applyAlignment="1">
      <alignment wrapText="1"/>
    </xf>
    <xf numFmtId="165" fontId="24" fillId="0" borderId="18" xfId="0" applyNumberFormat="1" applyFont="1" applyFill="1" applyBorder="1" applyAlignment="1">
      <alignment wrapText="1"/>
    </xf>
    <xf numFmtId="165" fontId="24" fillId="0" borderId="7" xfId="0" applyNumberFormat="1" applyFont="1" applyFill="1" applyBorder="1" applyAlignment="1">
      <alignment wrapText="1"/>
    </xf>
    <xf numFmtId="164" fontId="1" fillId="0" borderId="20" xfId="0" applyNumberFormat="1" applyFont="1" applyBorder="1"/>
    <xf numFmtId="164" fontId="0" fillId="0" borderId="21" xfId="0" applyNumberFormat="1" applyBorder="1"/>
    <xf numFmtId="0" fontId="25" fillId="10" borderId="1" xfId="0" applyFont="1" applyFill="1" applyBorder="1" applyAlignment="1">
      <alignment horizontal="center" wrapText="1"/>
    </xf>
  </cellXfs>
  <cellStyles count="3">
    <cellStyle name="Collegamento ipertestuale" xfId="2" builtinId="8"/>
    <cellStyle name="Normale" xfId="0" builtinId="0"/>
    <cellStyle name="Normale 3" xfId="1" xr:uid="{00000000-0005-0000-0000-000002000000}"/>
  </cellStyles>
  <dxfs count="721">
    <dxf>
      <font>
        <b/>
      </font>
    </dxf>
    <dxf>
      <font>
        <b/>
      </font>
    </dxf>
    <dxf>
      <alignment wrapText="1" readingOrder="0"/>
    </dxf>
    <dxf>
      <alignment wrapText="1" readingOrder="0"/>
    </dxf>
    <dxf>
      <font>
        <sz val="14"/>
      </font>
    </dxf>
    <dxf>
      <font>
        <sz val="11"/>
      </font>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numFmt numFmtId="167" formatCode="_-* #,##0.00\ [$€-410]_-;\-* #,##0.00\ [$€-410]_-;_-* &quot;-&quot;??\ [$€-410]_-;_-@_-"/>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numFmt numFmtId="165" formatCode="_-* #,##0.0000\ [$€-410]_-;\-* #,##0.0000\ [$€-410]_-;_-* &quot;-&quot;??\ [$€-410]_-;_-@_-"/>
    </dxf>
    <dxf>
      <font>
        <sz val="11"/>
      </font>
    </dxf>
    <dxf>
      <border>
        <left/>
        <right/>
        <top/>
        <bottom/>
        <horizontal/>
      </border>
    </dxf>
    <dxf>
      <font>
        <sz val="12"/>
      </font>
    </dxf>
    <dxf>
      <font>
        <b val="0"/>
      </font>
    </dxf>
    <dxf>
      <border>
        <right style="hair">
          <color auto="1"/>
        </right>
        <bottom style="hair">
          <color auto="1"/>
        </bottom>
      </border>
    </dxf>
    <dxf>
      <border>
        <right style="hair">
          <color auto="1"/>
        </right>
        <bottom style="hair">
          <color auto="1"/>
        </bottom>
      </border>
    </dxf>
    <dxf>
      <alignment wrapText="1"/>
    </dxf>
    <dxf>
      <border>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alignment wrapText="1"/>
    </dxf>
    <dxf>
      <alignment wrapText="1"/>
    </dxf>
    <dxf>
      <fill>
        <patternFill patternType="solid">
          <bgColor rgb="FFFFFF00"/>
        </patternFill>
      </fill>
    </dxf>
    <dxf>
      <fill>
        <patternFill patternType="none">
          <bgColor auto="1"/>
        </patternFill>
      </fill>
    </dxf>
    <dxf>
      <font>
        <color auto="1"/>
      </font>
    </dxf>
    <dxf>
      <alignment wrapText="1"/>
    </dxf>
    <dxf>
      <alignment wrapText="1"/>
    </dxf>
    <dxf>
      <alignment vertical="center"/>
    </dxf>
    <dxf>
      <font>
        <b/>
      </font>
    </dxf>
    <dxf>
      <font>
        <b/>
      </font>
    </dxf>
    <dxf>
      <alignment wrapText="1" readingOrder="0"/>
    </dxf>
    <dxf>
      <alignment wrapText="1" readingOrder="0"/>
    </dxf>
    <dxf>
      <font>
        <sz val="14"/>
      </font>
    </dxf>
    <dxf>
      <font>
        <sz val="11"/>
      </font>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numFmt numFmtId="167" formatCode="_-* #,##0.00\ [$€-410]_-;\-* #,##0.00\ [$€-410]_-;_-* &quot;-&quot;??\ [$€-410]_-;_-@_-"/>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numFmt numFmtId="165" formatCode="_-* #,##0.0000\ [$€-410]_-;\-* #,##0.0000\ [$€-410]_-;_-* &quot;-&quot;??\ [$€-410]_-;_-@_-"/>
    </dxf>
    <dxf>
      <font>
        <sz val="11"/>
      </font>
    </dxf>
    <dxf>
      <border>
        <left/>
        <right/>
        <top/>
        <bottom/>
        <horizontal/>
      </border>
    </dxf>
    <dxf>
      <font>
        <sz val="12"/>
      </font>
    </dxf>
    <dxf>
      <font>
        <b val="0"/>
      </font>
    </dxf>
    <dxf>
      <border>
        <right style="hair">
          <color auto="1"/>
        </right>
        <bottom style="hair">
          <color auto="1"/>
        </bottom>
      </border>
    </dxf>
    <dxf>
      <border>
        <right style="hair">
          <color auto="1"/>
        </right>
        <bottom style="hair">
          <color auto="1"/>
        </bottom>
      </border>
    </dxf>
    <dxf>
      <alignment wrapText="1"/>
    </dxf>
    <dxf>
      <border>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alignment wrapText="1"/>
    </dxf>
    <dxf>
      <alignment wrapText="1"/>
    </dxf>
    <dxf>
      <fill>
        <patternFill patternType="solid">
          <bgColor rgb="FFFFFF00"/>
        </patternFill>
      </fill>
    </dxf>
    <dxf>
      <fill>
        <patternFill patternType="none">
          <bgColor auto="1"/>
        </patternFill>
      </fill>
    </dxf>
    <dxf>
      <font>
        <color auto="1"/>
      </font>
    </dxf>
    <dxf>
      <alignment wrapText="1"/>
    </dxf>
    <dxf>
      <alignment wrapText="1"/>
    </dxf>
    <dxf>
      <alignment vertical="center"/>
    </dxf>
    <dxf>
      <font>
        <b/>
      </font>
    </dxf>
    <dxf>
      <font>
        <b/>
      </font>
    </dxf>
    <dxf>
      <alignment wrapText="1" readingOrder="0"/>
    </dxf>
    <dxf>
      <alignment wrapText="1" readingOrder="0"/>
    </dxf>
    <dxf>
      <font>
        <sz val="14"/>
      </font>
    </dxf>
    <dxf>
      <font>
        <sz val="11"/>
      </font>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numFmt numFmtId="167" formatCode="_-* #,##0.00\ [$€-410]_-;\-* #,##0.00\ [$€-410]_-;_-* &quot;-&quot;??\ [$€-410]_-;_-@_-"/>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numFmt numFmtId="165" formatCode="_-* #,##0.0000\ [$€-410]_-;\-* #,##0.0000\ [$€-410]_-;_-* &quot;-&quot;??\ [$€-410]_-;_-@_-"/>
    </dxf>
    <dxf>
      <font>
        <sz val="11"/>
      </font>
    </dxf>
    <dxf>
      <border>
        <left/>
        <right/>
        <top/>
        <bottom/>
        <horizontal/>
      </border>
    </dxf>
    <dxf>
      <font>
        <sz val="12"/>
      </font>
    </dxf>
    <dxf>
      <font>
        <b val="0"/>
      </font>
    </dxf>
    <dxf>
      <border>
        <right style="hair">
          <color auto="1"/>
        </right>
        <bottom style="hair">
          <color auto="1"/>
        </bottom>
      </border>
    </dxf>
    <dxf>
      <border>
        <right style="hair">
          <color auto="1"/>
        </right>
        <bottom style="hair">
          <color auto="1"/>
        </bottom>
      </border>
    </dxf>
    <dxf>
      <alignment wrapText="1"/>
    </dxf>
    <dxf>
      <border>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alignment wrapText="1"/>
    </dxf>
    <dxf>
      <alignment wrapText="1"/>
    </dxf>
    <dxf>
      <fill>
        <patternFill patternType="solid">
          <bgColor rgb="FFFFFF00"/>
        </patternFill>
      </fill>
    </dxf>
    <dxf>
      <fill>
        <patternFill patternType="none">
          <bgColor auto="1"/>
        </patternFill>
      </fill>
    </dxf>
    <dxf>
      <font>
        <color auto="1"/>
      </font>
    </dxf>
    <dxf>
      <alignment wrapText="1"/>
    </dxf>
    <dxf>
      <alignment wrapText="1"/>
    </dxf>
    <dxf>
      <alignment vertical="center"/>
    </dxf>
    <dxf>
      <font>
        <b/>
      </font>
    </dxf>
    <dxf>
      <font>
        <b/>
      </font>
    </dxf>
    <dxf>
      <alignment wrapText="1" readingOrder="0"/>
    </dxf>
    <dxf>
      <alignment wrapText="1" readingOrder="0"/>
    </dxf>
    <dxf>
      <font>
        <sz val="14"/>
      </font>
    </dxf>
    <dxf>
      <font>
        <sz val="11"/>
      </font>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numFmt numFmtId="167" formatCode="_-* #,##0.00\ [$€-410]_-;\-* #,##0.00\ [$€-410]_-;_-* &quot;-&quot;??\ [$€-410]_-;_-@_-"/>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numFmt numFmtId="165" formatCode="_-* #,##0.0000\ [$€-410]_-;\-* #,##0.0000\ [$€-410]_-;_-* &quot;-&quot;??\ [$€-410]_-;_-@_-"/>
    </dxf>
    <dxf>
      <font>
        <sz val="11"/>
      </font>
    </dxf>
    <dxf>
      <border>
        <left/>
        <right/>
        <top/>
        <bottom/>
        <horizontal/>
      </border>
    </dxf>
    <dxf>
      <font>
        <sz val="12"/>
      </font>
    </dxf>
    <dxf>
      <font>
        <b val="0"/>
      </font>
    </dxf>
    <dxf>
      <border>
        <right style="hair">
          <color auto="1"/>
        </right>
        <bottom style="hair">
          <color auto="1"/>
        </bottom>
      </border>
    </dxf>
    <dxf>
      <border>
        <right style="hair">
          <color auto="1"/>
        </right>
        <bottom style="hair">
          <color auto="1"/>
        </bottom>
      </border>
    </dxf>
    <dxf>
      <alignment wrapText="1"/>
    </dxf>
    <dxf>
      <border>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ont>
        <color auto="1"/>
      </font>
    </dxf>
    <dxf>
      <alignment wrapText="1"/>
    </dxf>
    <dxf>
      <alignment wrapText="1"/>
    </dxf>
    <dxf>
      <alignment wrapText="1"/>
    </dxf>
    <dxf>
      <alignment vertical="center"/>
    </dxf>
    <dxf>
      <alignment vertical="center"/>
    </dxf>
    <dxf>
      <font>
        <b/>
      </font>
    </dxf>
    <dxf>
      <font>
        <b/>
      </font>
    </dxf>
    <dxf>
      <alignment wrapText="1" readingOrder="0"/>
    </dxf>
    <dxf>
      <alignment wrapText="1" readingOrder="0"/>
    </dxf>
    <dxf>
      <font>
        <sz val="14"/>
      </font>
    </dxf>
    <dxf>
      <font>
        <sz val="11"/>
      </font>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numFmt numFmtId="167" formatCode="_-* #,##0.00\ [$€-410]_-;\-* #,##0.00\ [$€-410]_-;_-* &quot;-&quot;??\ [$€-410]_-;_-@_-"/>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numFmt numFmtId="165" formatCode="_-* #,##0.0000\ [$€-410]_-;\-* #,##0.0000\ [$€-410]_-;_-* &quot;-&quot;??\ [$€-410]_-;_-@_-"/>
    </dxf>
    <dxf>
      <font>
        <sz val="11"/>
      </font>
    </dxf>
    <dxf>
      <border>
        <left/>
        <right/>
        <top/>
        <bottom/>
        <horizontal/>
      </border>
    </dxf>
    <dxf>
      <font>
        <sz val="12"/>
      </font>
    </dxf>
    <dxf>
      <font>
        <b val="0"/>
      </font>
    </dxf>
    <dxf>
      <border>
        <right style="hair">
          <color auto="1"/>
        </right>
        <bottom style="hair">
          <color auto="1"/>
        </bottom>
      </border>
    </dxf>
    <dxf>
      <border>
        <right style="hair">
          <color auto="1"/>
        </right>
        <bottom style="hair">
          <color auto="1"/>
        </bottom>
      </border>
    </dxf>
    <dxf>
      <alignment wrapText="1"/>
    </dxf>
    <dxf>
      <border>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ont>
        <color auto="1"/>
      </font>
    </dxf>
    <dxf>
      <alignment wrapText="1"/>
    </dxf>
    <dxf>
      <alignment wrapText="1"/>
    </dxf>
    <dxf>
      <alignment wrapText="1"/>
    </dxf>
    <dxf>
      <alignment wrapText="1"/>
    </dxf>
    <dxf>
      <alignment vertical="center"/>
    </dxf>
    <dxf>
      <alignment vertical="center"/>
    </dxf>
    <dxf>
      <alignment vertical="center"/>
    </dxf>
    <dxf>
      <font>
        <b/>
      </font>
    </dxf>
    <dxf>
      <font>
        <b/>
      </font>
    </dxf>
    <dxf>
      <alignment wrapText="1" readingOrder="0"/>
    </dxf>
    <dxf>
      <alignment wrapText="1" readingOrder="0"/>
    </dxf>
    <dxf>
      <font>
        <sz val="14"/>
      </font>
    </dxf>
    <dxf>
      <font>
        <sz val="11"/>
      </font>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numFmt numFmtId="167" formatCode="_-* #,##0.00\ [$€-410]_-;\-* #,##0.00\ [$€-410]_-;_-* &quot;-&quot;??\ [$€-410]_-;_-@_-"/>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numFmt numFmtId="165" formatCode="_-* #,##0.0000\ [$€-410]_-;\-* #,##0.0000\ [$€-410]_-;_-* &quot;-&quot;??\ [$€-410]_-;_-@_-"/>
    </dxf>
    <dxf>
      <font>
        <sz val="11"/>
      </font>
    </dxf>
    <dxf>
      <border>
        <left/>
        <right/>
        <top/>
        <bottom/>
        <horizontal/>
      </border>
    </dxf>
    <dxf>
      <font>
        <sz val="12"/>
      </font>
    </dxf>
    <dxf>
      <font>
        <b val="0"/>
      </font>
    </dxf>
    <dxf>
      <border>
        <right style="hair">
          <color auto="1"/>
        </right>
        <bottom style="hair">
          <color auto="1"/>
        </bottom>
      </border>
    </dxf>
    <dxf>
      <border>
        <right style="hair">
          <color auto="1"/>
        </right>
        <bottom style="hair">
          <color auto="1"/>
        </bottom>
      </border>
    </dxf>
    <dxf>
      <alignment wrapText="1"/>
    </dxf>
    <dxf>
      <border>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ont>
        <color auto="1"/>
      </font>
    </dxf>
    <dxf>
      <alignment wrapText="1"/>
    </dxf>
    <dxf>
      <alignment wrapText="1"/>
    </dxf>
    <dxf>
      <alignment wrapText="1"/>
    </dxf>
    <dxf>
      <alignment wrapText="1"/>
    </dxf>
    <dxf>
      <alignment vertical="center"/>
    </dxf>
    <dxf>
      <alignment vertical="center"/>
    </dxf>
    <dxf>
      <alignment vertical="center"/>
    </dxf>
    <dxf>
      <font>
        <b/>
      </font>
    </dxf>
    <dxf>
      <font>
        <b/>
      </font>
    </dxf>
    <dxf>
      <alignment wrapText="1" readingOrder="0"/>
    </dxf>
    <dxf>
      <alignment wrapText="1" readingOrder="0"/>
    </dxf>
    <dxf>
      <font>
        <sz val="14"/>
      </font>
    </dxf>
    <dxf>
      <font>
        <sz val="11"/>
      </font>
    </dxf>
    <dxf>
      <alignment wrapText="1"/>
    </dxf>
    <dxf>
      <alignment wrapText="1"/>
    </dxf>
    <dxf>
      <alignment wrapText="1"/>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alignment wrapText="1"/>
    </dxf>
    <dxf>
      <alignment wrapText="1"/>
    </dxf>
    <dxf>
      <font>
        <b/>
      </font>
    </dxf>
    <dxf>
      <font>
        <b/>
      </font>
    </dxf>
    <dxf>
      <alignment wrapText="1" readingOrder="0"/>
    </dxf>
    <dxf>
      <alignment wrapText="1" readingOrder="0"/>
    </dxf>
    <dxf>
      <font>
        <sz val="14"/>
      </font>
    </dxf>
    <dxf>
      <font>
        <sz val="11"/>
      </font>
    </dxf>
    <dxf>
      <alignment wrapText="1"/>
    </dxf>
    <dxf>
      <alignment wrapText="1"/>
    </dxf>
    <dxf>
      <alignment wrapText="1"/>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alignment wrapText="1"/>
    </dxf>
    <dxf>
      <alignment wrapText="1"/>
    </dxf>
    <dxf>
      <font>
        <b/>
      </font>
    </dxf>
    <dxf>
      <font>
        <b/>
      </font>
    </dxf>
    <dxf>
      <alignment wrapText="1" readingOrder="0"/>
    </dxf>
    <dxf>
      <alignment wrapText="1" readingOrder="0"/>
    </dxf>
    <dxf>
      <font>
        <sz val="14"/>
      </font>
    </dxf>
    <dxf>
      <font>
        <sz val="11"/>
      </font>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numFmt numFmtId="167" formatCode="_-* #,##0.00\ [$€-410]_-;\-* #,##0.00\ [$€-410]_-;_-* &quot;-&quot;??\ [$€-410]_-;_-@_-"/>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numFmt numFmtId="165" formatCode="_-* #,##0.0000\ [$€-410]_-;\-* #,##0.0000\ [$€-410]_-;_-* &quot;-&quot;??\ [$€-410]_-;_-@_-"/>
    </dxf>
    <dxf>
      <font>
        <sz val="11"/>
      </font>
    </dxf>
    <dxf>
      <border>
        <left/>
        <right/>
        <top/>
        <bottom/>
        <horizontal/>
      </border>
    </dxf>
    <dxf>
      <font>
        <sz val="12"/>
      </font>
    </dxf>
    <dxf>
      <font>
        <b val="0"/>
      </font>
    </dxf>
    <dxf>
      <border>
        <right style="hair">
          <color auto="1"/>
        </right>
        <bottom style="hair">
          <color auto="1"/>
        </bottom>
      </border>
    </dxf>
    <dxf>
      <border>
        <right style="hair">
          <color auto="1"/>
        </right>
        <bottom style="hair">
          <color auto="1"/>
        </bottom>
      </border>
    </dxf>
    <dxf>
      <alignment wrapText="1"/>
    </dxf>
    <dxf>
      <border>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ont>
        <color auto="1"/>
      </font>
    </dxf>
    <dxf>
      <alignment wrapText="1"/>
    </dxf>
    <dxf>
      <alignment wrapText="1"/>
    </dxf>
    <dxf>
      <alignment wrapText="1"/>
    </dxf>
    <dxf>
      <alignment wrapText="1"/>
    </dxf>
    <dxf>
      <alignment vertical="center"/>
    </dxf>
    <dxf>
      <alignment vertical="center"/>
    </dxf>
    <dxf>
      <alignment vertical="center"/>
    </dxf>
    <dxf>
      <font>
        <b/>
      </font>
    </dxf>
    <dxf>
      <font>
        <b/>
      </font>
    </dxf>
    <dxf>
      <alignment wrapText="1" readingOrder="0"/>
    </dxf>
    <dxf>
      <alignment wrapText="1" readingOrder="0"/>
    </dxf>
    <dxf>
      <font>
        <sz val="14"/>
      </font>
    </dxf>
    <dxf>
      <font>
        <sz val="11"/>
      </font>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numFmt numFmtId="167" formatCode="_-* #,##0.00\ [$€-410]_-;\-* #,##0.00\ [$€-410]_-;_-* &quot;-&quot;??\ [$€-410]_-;_-@_-"/>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numFmt numFmtId="165" formatCode="_-* #,##0.0000\ [$€-410]_-;\-* #,##0.0000\ [$€-410]_-;_-* &quot;-&quot;??\ [$€-410]_-;_-@_-"/>
    </dxf>
    <dxf>
      <font>
        <sz val="11"/>
      </font>
    </dxf>
    <dxf>
      <border>
        <left/>
        <right/>
        <top/>
        <bottom/>
        <horizontal/>
      </border>
    </dxf>
    <dxf>
      <font>
        <sz val="12"/>
      </font>
    </dxf>
    <dxf>
      <font>
        <b val="0"/>
      </font>
    </dxf>
    <dxf>
      <border>
        <right style="hair">
          <color auto="1"/>
        </right>
        <bottom style="hair">
          <color auto="1"/>
        </bottom>
      </border>
    </dxf>
    <dxf>
      <border>
        <right style="hair">
          <color auto="1"/>
        </right>
        <bottom style="hair">
          <color auto="1"/>
        </bottom>
      </border>
    </dxf>
    <dxf>
      <alignment wrapText="1"/>
    </dxf>
    <dxf>
      <border>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ont>
        <color auto="1"/>
      </font>
    </dxf>
    <dxf>
      <alignment wrapText="1"/>
    </dxf>
    <dxf>
      <alignment wrapText="1"/>
    </dxf>
    <dxf>
      <alignment wrapText="1"/>
    </dxf>
    <dxf>
      <alignment wrapText="1"/>
    </dxf>
    <dxf>
      <alignment vertical="center"/>
    </dxf>
    <dxf>
      <alignment vertical="center"/>
    </dxf>
    <dxf>
      <alignment vertical="center"/>
    </dxf>
    <dxf>
      <font>
        <b/>
      </font>
    </dxf>
    <dxf>
      <font>
        <b/>
      </font>
    </dxf>
    <dxf>
      <alignment wrapText="1" readingOrder="0"/>
    </dxf>
    <dxf>
      <alignment wrapText="1" readingOrder="0"/>
    </dxf>
    <dxf>
      <font>
        <sz val="14"/>
      </font>
    </dxf>
    <dxf>
      <font>
        <sz val="11"/>
      </font>
    </dxf>
    <dxf>
      <alignment wrapText="1"/>
    </dxf>
    <dxf>
      <alignment wrapText="1"/>
    </dxf>
    <dxf>
      <alignment wrapText="1"/>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alignment wrapText="1"/>
    </dxf>
    <dxf>
      <alignment wrapText="1"/>
    </dxf>
    <dxf>
      <font>
        <b/>
      </font>
    </dxf>
    <dxf>
      <font>
        <b/>
      </font>
    </dxf>
    <dxf>
      <alignment wrapText="1" readingOrder="0"/>
    </dxf>
    <dxf>
      <alignment wrapText="1" readingOrder="0"/>
    </dxf>
    <dxf>
      <font>
        <sz val="14"/>
      </font>
    </dxf>
    <dxf>
      <font>
        <sz val="11"/>
      </font>
    </dxf>
    <dxf>
      <alignment wrapText="1"/>
    </dxf>
    <dxf>
      <alignment wrapText="1"/>
    </dxf>
    <dxf>
      <alignment wrapText="1"/>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alignment wrapText="1"/>
    </dxf>
    <dxf>
      <alignment wrapText="1"/>
    </dxf>
    <dxf>
      <font>
        <b/>
      </font>
    </dxf>
    <dxf>
      <font>
        <b/>
      </font>
    </dxf>
    <dxf>
      <alignment wrapText="1" readingOrder="0"/>
    </dxf>
    <dxf>
      <alignment wrapText="1" readingOrder="0"/>
    </dxf>
    <dxf>
      <font>
        <sz val="14"/>
      </font>
    </dxf>
    <dxf>
      <font>
        <sz val="11"/>
      </font>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numFmt numFmtId="167" formatCode="_-* #,##0.00\ [$€-410]_-;\-* #,##0.00\ [$€-410]_-;_-* &quot;-&quot;??\ [$€-410]_-;_-@_-"/>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numFmt numFmtId="165" formatCode="_-* #,##0.0000\ [$€-410]_-;\-* #,##0.0000\ [$€-410]_-;_-* &quot;-&quot;??\ [$€-410]_-;_-@_-"/>
    </dxf>
    <dxf>
      <font>
        <sz val="11"/>
      </font>
    </dxf>
    <dxf>
      <border>
        <left/>
        <right/>
        <top/>
        <bottom/>
        <horizontal/>
      </border>
    </dxf>
    <dxf>
      <font>
        <sz val="12"/>
      </font>
    </dxf>
    <dxf>
      <font>
        <b val="0"/>
      </font>
    </dxf>
    <dxf>
      <border>
        <right style="hair">
          <color auto="1"/>
        </right>
        <bottom style="hair">
          <color auto="1"/>
        </bottom>
      </border>
    </dxf>
    <dxf>
      <border>
        <right style="hair">
          <color auto="1"/>
        </right>
        <bottom style="hair">
          <color auto="1"/>
        </bottom>
      </border>
    </dxf>
    <dxf>
      <alignment wrapText="1"/>
    </dxf>
    <dxf>
      <border>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ont>
        <color auto="1"/>
      </font>
    </dxf>
    <dxf>
      <alignment wrapText="1"/>
    </dxf>
    <dxf>
      <alignment wrapText="1"/>
    </dxf>
    <dxf>
      <alignment wrapText="1"/>
    </dxf>
    <dxf>
      <alignment wrapText="1"/>
    </dxf>
    <dxf>
      <alignment vertical="center"/>
    </dxf>
    <dxf>
      <alignment vertical="center"/>
    </dxf>
    <dxf>
      <alignment vertical="center"/>
    </dxf>
    <dxf>
      <font>
        <b/>
      </font>
    </dxf>
    <dxf>
      <font>
        <b/>
      </font>
    </dxf>
    <dxf>
      <alignment wrapText="1" readingOrder="0"/>
    </dxf>
    <dxf>
      <alignment wrapText="1" readingOrder="0"/>
    </dxf>
    <dxf>
      <font>
        <sz val="14"/>
      </font>
    </dxf>
    <dxf>
      <font>
        <sz val="11"/>
      </font>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numFmt numFmtId="167" formatCode="_-* #,##0.00\ [$€-410]_-;\-* #,##0.00\ [$€-410]_-;_-* &quot;-&quot;??\ [$€-410]_-;_-@_-"/>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numFmt numFmtId="165" formatCode="_-* #,##0.0000\ [$€-410]_-;\-* #,##0.0000\ [$€-410]_-;_-* &quot;-&quot;??\ [$€-410]_-;_-@_-"/>
    </dxf>
    <dxf>
      <font>
        <sz val="11"/>
      </font>
    </dxf>
    <dxf>
      <border>
        <left/>
        <right/>
        <top/>
        <bottom/>
        <horizontal/>
      </border>
    </dxf>
    <dxf>
      <font>
        <sz val="12"/>
      </font>
    </dxf>
    <dxf>
      <font>
        <b val="0"/>
      </font>
    </dxf>
    <dxf>
      <border>
        <right style="hair">
          <color auto="1"/>
        </right>
        <bottom style="hair">
          <color auto="1"/>
        </bottom>
      </border>
    </dxf>
    <dxf>
      <border>
        <right style="hair">
          <color auto="1"/>
        </right>
        <bottom style="hair">
          <color auto="1"/>
        </bottom>
      </border>
    </dxf>
    <dxf>
      <alignment wrapText="1"/>
    </dxf>
    <dxf>
      <border>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ill>
        <patternFill patternType="solid">
          <bgColor rgb="FFFFFF00"/>
        </patternFill>
      </fill>
    </dxf>
    <dxf>
      <fill>
        <patternFill patternType="solid">
          <bgColor rgb="FFFFFF00"/>
        </patternFill>
      </fill>
    </dxf>
    <dxf>
      <fill>
        <patternFill patternType="solid">
          <bgColor rgb="FFFFFF00"/>
        </patternFill>
      </fill>
    </dxf>
    <dxf>
      <fill>
        <patternFill patternType="none">
          <bgColor auto="1"/>
        </patternFill>
      </fill>
    </dxf>
    <dxf>
      <font>
        <color auto="1"/>
      </font>
    </dxf>
    <dxf>
      <alignment wrapText="1"/>
    </dxf>
    <dxf>
      <alignment wrapText="1"/>
    </dxf>
    <dxf>
      <alignment wrapText="1"/>
    </dxf>
    <dxf>
      <alignment wrapText="1"/>
    </dxf>
    <dxf>
      <alignment vertical="center"/>
    </dxf>
    <dxf>
      <alignment vertical="center"/>
    </dxf>
    <dxf>
      <alignment vertical="center"/>
    </dxf>
    <dxf>
      <font>
        <b/>
      </font>
    </dxf>
    <dxf>
      <font>
        <b/>
      </font>
    </dxf>
    <dxf>
      <alignment wrapText="1" readingOrder="0"/>
    </dxf>
    <dxf>
      <alignment wrapText="1" readingOrder="0"/>
    </dxf>
    <dxf>
      <font>
        <sz val="14"/>
      </font>
    </dxf>
    <dxf>
      <font>
        <sz val="11"/>
      </font>
    </dxf>
    <dxf>
      <alignment wrapText="1"/>
    </dxf>
    <dxf>
      <alignment wrapText="1"/>
    </dxf>
    <dxf>
      <alignment wrapText="1"/>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alignment wrapText="1"/>
    </dxf>
    <dxf>
      <alignment wrapText="1"/>
    </dxf>
    <dxf>
      <font>
        <b/>
      </font>
    </dxf>
    <dxf>
      <font>
        <b/>
      </font>
    </dxf>
    <dxf>
      <alignment wrapText="1" readingOrder="0"/>
    </dxf>
    <dxf>
      <alignment wrapText="1" readingOrder="0"/>
    </dxf>
    <dxf>
      <font>
        <sz val="14"/>
      </font>
    </dxf>
    <dxf>
      <font>
        <sz val="11"/>
      </font>
    </dxf>
    <dxf>
      <alignment wrapText="1"/>
    </dxf>
    <dxf>
      <alignment wrapText="1"/>
    </dxf>
    <dxf>
      <alignment wrapText="1"/>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alignment wrapText="1"/>
    </dxf>
    <dxf>
      <alignment wrapText="1"/>
    </dxf>
    <dxf>
      <font>
        <b/>
      </font>
    </dxf>
    <dxf>
      <font>
        <b/>
      </font>
    </dxf>
    <dxf>
      <alignment wrapText="1" readingOrder="0"/>
    </dxf>
    <dxf>
      <alignment wrapText="1" readingOrder="0"/>
    </dxf>
    <dxf>
      <font>
        <sz val="14"/>
      </font>
    </dxf>
    <dxf>
      <font>
        <sz val="11"/>
      </font>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numFmt numFmtId="167" formatCode="_-* #,##0.00\ [$€-410]_-;\-* #,##0.00\ [$€-410]_-;_-* &quot;-&quot;??\ [$€-410]_-;_-@_-"/>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border>
        <left style="hair">
          <color indexed="64"/>
        </left>
        <right style="hair">
          <color indexed="64"/>
        </right>
        <top style="hair">
          <color indexed="64"/>
        </top>
        <bottom style="hair">
          <color indexed="64"/>
        </bottom>
        <vertical style="hair">
          <color indexed="64"/>
        </vertical>
        <horizontal style="hair">
          <color indexed="64"/>
        </horizontal>
      </border>
    </dxf>
    <dxf>
      <numFmt numFmtId="165" formatCode="_-* #,##0.0000\ [$€-410]_-;\-* #,##0.0000\ [$€-410]_-;_-* &quot;-&quot;??\ [$€-410]_-;_-@_-"/>
    </dxf>
    <dxf>
      <font>
        <sz val="11"/>
      </font>
    </dxf>
    <dxf>
      <border>
        <left/>
        <right/>
        <top/>
        <bottom/>
        <horizontal/>
      </border>
    </dxf>
    <dxf>
      <font>
        <sz val="12"/>
      </font>
    </dxf>
    <dxf>
      <font>
        <b val="0"/>
      </font>
    </dxf>
    <dxf>
      <border>
        <right style="hair">
          <color auto="1"/>
        </right>
        <bottom style="hair">
          <color auto="1"/>
        </bottom>
      </border>
    </dxf>
    <dxf>
      <border>
        <right style="hair">
          <color auto="1"/>
        </right>
        <bottom style="hair">
          <color auto="1"/>
        </bottom>
      </border>
    </dxf>
    <dxf>
      <alignment wrapText="1"/>
    </dxf>
    <dxf>
      <border>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border>
        <left style="hair">
          <color auto="1"/>
        </left>
        <right style="hair">
          <color auto="1"/>
        </right>
        <top style="hair">
          <color auto="1"/>
        </top>
        <bottom style="hair">
          <color auto="1"/>
        </bottom>
      </border>
    </dxf>
    <dxf>
      <alignment wrapText="1"/>
    </dxf>
    <dxf>
      <alignment wrapText="1"/>
    </dxf>
    <dxf>
      <fill>
        <patternFill patternType="solid">
          <bgColor rgb="FFFFFF00"/>
        </patternFill>
      </fill>
    </dxf>
    <dxf>
      <fill>
        <patternFill patternType="none">
          <bgColor auto="1"/>
        </patternFill>
      </fill>
    </dxf>
    <dxf>
      <font>
        <color auto="1"/>
      </font>
    </dxf>
    <dxf>
      <alignment wrapText="1"/>
    </dxf>
    <dxf>
      <alignment wrapText="1"/>
    </dxf>
    <dxf>
      <alignment vertical="cent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59996337778862885"/>
        </patternFill>
      </fill>
    </dxf>
    <dxf>
      <fill>
        <patternFill>
          <bgColor theme="7"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ont>
        <color rgb="FF006100"/>
      </font>
      <fill>
        <patternFill>
          <bgColor rgb="FFC6EFCE"/>
        </patternFill>
      </fill>
    </dxf>
    <dxf>
      <fill>
        <patternFill>
          <bgColor rgb="FFFFFF00"/>
        </patternFill>
      </fill>
    </dxf>
    <dxf>
      <font>
        <color rgb="FF9C0006"/>
      </font>
      <fill>
        <patternFill>
          <bgColor rgb="FFFFC7CE"/>
        </patternFill>
      </fill>
    </dxf>
    <dxf>
      <fill>
        <patternFill>
          <bgColor rgb="FFFFFF00"/>
        </patternFill>
      </fill>
    </dxf>
    <dxf>
      <font>
        <color rgb="FF006100"/>
      </font>
      <fill>
        <patternFill>
          <bgColor rgb="FFC6EFCE"/>
        </patternFill>
      </fill>
    </dxf>
    <dxf>
      <alignment wrapText="1"/>
    </dxf>
    <dxf>
      <alignment wrapText="1"/>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border>
        <left style="hair">
          <color auto="1"/>
        </left>
        <top style="hair">
          <color auto="1"/>
        </top>
        <bottom style="hair">
          <color auto="1"/>
        </bottom>
        <vertical style="hair">
          <color auto="1"/>
        </vertical>
        <horizontal style="hair">
          <color auto="1"/>
        </horizontal>
      </border>
    </dxf>
    <dxf>
      <alignment wrapText="1"/>
    </dxf>
    <dxf>
      <alignment wrapText="1"/>
    </dxf>
    <dxf>
      <alignment wrapText="1"/>
    </dxf>
    <dxf>
      <font>
        <sz val="11"/>
      </font>
    </dxf>
    <dxf>
      <font>
        <sz val="14"/>
      </font>
    </dxf>
    <dxf>
      <alignment wrapText="1" readingOrder="0"/>
    </dxf>
    <dxf>
      <alignment wrapText="1" readingOrder="0"/>
    </dxf>
    <dxf>
      <font>
        <b/>
      </font>
    </dxf>
    <dxf>
      <font>
        <b/>
      </font>
    </dxf>
    <dxf>
      <numFmt numFmtId="166" formatCode="&quot;€&quot;\ #,##0.0000"/>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top style="hair">
          <color auto="1"/>
        </top>
        <bottom/>
      </border>
    </dxf>
    <dxf>
      <numFmt numFmtId="166" formatCode="&quot;€&quot;\ #,##0.0000"/>
      <fill>
        <patternFill patternType="none">
          <fgColor indexed="64"/>
          <bgColor auto="1"/>
        </patternFill>
      </fill>
      <alignment vertical="bottom" textRotation="0" justifyLastLine="0" shrinkToFit="0" readingOrder="0"/>
      <border diagonalUp="0" diagonalDown="0">
        <left style="hair">
          <color auto="1"/>
        </left>
        <right/>
        <top style="hair">
          <color auto="1"/>
        </top>
        <bottom style="hair">
          <color auto="1"/>
        </bottom>
      </border>
    </dxf>
    <dxf>
      <fill>
        <patternFill patternType="none">
          <fgColor indexed="64"/>
          <bgColor indexed="65"/>
        </patternFill>
      </fill>
      <alignment horizontal="right" vertical="bottom" textRotation="0" wrapText="0" indent="0" justifyLastLine="0" shrinkToFit="0" readingOrder="0"/>
      <border diagonalUp="0" diagonalDown="0" outline="0">
        <left style="hair">
          <color auto="1"/>
        </left>
        <right style="hair">
          <color auto="1"/>
        </right>
        <top style="hair">
          <color auto="1"/>
        </top>
        <bottom/>
      </border>
    </dxf>
    <dxf>
      <fill>
        <patternFill patternType="none">
          <fgColor indexed="64"/>
          <bgColor indexed="65"/>
        </patternFill>
      </fill>
      <alignment horizontal="right" vertical="bottom" textRotation="0" indent="0" justifyLastLine="0" shrinkToFit="0" readingOrder="0"/>
      <border diagonalUp="0" diagonalDown="0">
        <left style="hair">
          <color auto="1"/>
        </left>
        <right style="hair">
          <color auto="1"/>
        </right>
        <top style="hair">
          <color auto="1"/>
        </top>
        <bottom style="hair">
          <color auto="1"/>
        </bottom>
      </border>
    </dxf>
    <dxf>
      <numFmt numFmtId="164" formatCode="&quot;€&quot;\ #,##0.00"/>
      <alignment horizontal="general" vertical="bottom" textRotation="0" wrapText="0" indent="0" justifyLastLine="0" shrinkToFit="0" readingOrder="0"/>
      <border diagonalUp="0" diagonalDown="0" outline="0">
        <left style="hair">
          <color auto="1"/>
        </left>
        <right style="hair">
          <color auto="1"/>
        </right>
        <top style="hair">
          <color auto="1"/>
        </top>
        <bottom/>
      </border>
    </dxf>
    <dxf>
      <numFmt numFmtId="164" formatCode="&quot;€&quot;\ #,##0.00"/>
      <alignment vertical="bottom" textRotation="0" justifyLastLine="0" shrinkToFit="0" readingOrder="0"/>
      <border diagonalUp="0" diagonalDown="0">
        <left style="hair">
          <color auto="1"/>
        </left>
        <right style="hair">
          <color auto="1"/>
        </right>
        <top style="hair">
          <color auto="1"/>
        </top>
        <bottom style="hair">
          <color auto="1"/>
        </bottom>
        <vertical/>
        <horizontal/>
      </border>
    </dxf>
    <dxf>
      <numFmt numFmtId="164" formatCode="&quot;€&quot;\ #,##0.00"/>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dxf>
    <dxf>
      <numFmt numFmtId="164" formatCode="&quot;€&quot;\ #,##0.00"/>
      <fill>
        <patternFill patternType="none">
          <fgColor indexed="64"/>
          <bgColor auto="1"/>
        </patternFill>
      </fill>
      <alignment vertical="bottom" textRotation="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numFmt numFmtId="164" formatCode="&quot;€&quot;\ #,##0.00"/>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dxf>
    <dxf>
      <numFmt numFmtId="164" formatCode="&quot;€&quot;\ #,##0.00"/>
      <fill>
        <patternFill patternType="none">
          <fgColor indexed="64"/>
          <bgColor auto="1"/>
        </patternFill>
      </fill>
      <alignment vertical="bottom" textRotation="0" justifyLastLine="0" shrinkToFit="0" readingOrder="0"/>
      <border diagonalUp="0" diagonalDown="0">
        <left style="hair">
          <color auto="1"/>
        </left>
        <right style="hair">
          <color auto="1"/>
        </right>
        <top style="hair">
          <color auto="1"/>
        </top>
        <bottom style="hair">
          <color auto="1"/>
        </bottom>
      </border>
    </dxf>
    <dxf>
      <numFmt numFmtId="164" formatCode="&quot;€&quot;\ #,##0.00"/>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dxf>
    <dxf>
      <numFmt numFmtId="164" formatCode="&quot;€&quot;\ #,##0.00"/>
      <fill>
        <patternFill patternType="none">
          <fgColor indexed="64"/>
          <bgColor auto="1"/>
        </patternFill>
      </fill>
      <alignment vertical="bottom" textRotation="0" justifyLastLine="0" shrinkToFit="0" readingOrder="0"/>
      <border diagonalUp="0" diagonalDown="0">
        <left style="hair">
          <color auto="1"/>
        </left>
        <right style="hair">
          <color auto="1"/>
        </right>
        <top style="hair">
          <color auto="1"/>
        </top>
        <bottom style="hair">
          <color auto="1"/>
        </bottom>
      </border>
    </dxf>
    <dxf>
      <font>
        <b/>
        <i val="0"/>
        <strike val="0"/>
        <condense val="0"/>
        <extend val="0"/>
        <outline val="0"/>
        <shadow val="0"/>
        <u val="none"/>
        <vertAlign val="baseline"/>
        <sz val="11"/>
        <color theme="1"/>
        <name val="Calibri"/>
        <family val="2"/>
        <scheme val="minor"/>
      </font>
      <numFmt numFmtId="164" formatCode="&quot;€&quot;\ #,##0.00"/>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dxf>
    <dxf>
      <font>
        <b/>
      </font>
      <numFmt numFmtId="164" formatCode="&quot;€&quot;\ #,##0.00"/>
      <fill>
        <patternFill patternType="none">
          <fgColor indexed="64"/>
          <bgColor auto="1"/>
        </patternFill>
      </fill>
      <alignment vertical="bottom" textRotation="0" justifyLastLine="0" shrinkToFit="0" readingOrder="0"/>
      <border diagonalUp="0" diagonalDown="0">
        <left style="hair">
          <color auto="1"/>
        </left>
        <right style="hair">
          <color auto="1"/>
        </right>
        <top style="hair">
          <color auto="1"/>
        </top>
        <bottom style="hair">
          <color auto="1"/>
        </bottom>
      </border>
    </dxf>
    <dxf>
      <numFmt numFmtId="164" formatCode="&quot;€&quot;\ #,##0.00"/>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dxf>
    <dxf>
      <numFmt numFmtId="164" formatCode="&quot;€&quot;\ #,##0.00"/>
      <fill>
        <patternFill patternType="none">
          <fgColor indexed="64"/>
          <bgColor indexed="65"/>
        </patternFill>
      </fill>
      <alignment vertical="bottom" textRotation="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numFmt numFmtId="164" formatCode="&quot;€&quot;\ #,##0.00"/>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dxf>
    <dxf>
      <numFmt numFmtId="164" formatCode="&quot;€&quot;\ #,##0.00"/>
      <fill>
        <patternFill patternType="none">
          <fgColor indexed="64"/>
          <bgColor indexed="65"/>
        </patternFill>
      </fill>
      <alignment vertical="bottom" textRotation="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dxf>
    <dxf>
      <fill>
        <patternFill patternType="none">
          <fgColor indexed="64"/>
          <bgColor indexed="65"/>
        </patternFill>
      </fill>
      <alignment vertical="bottom" textRotation="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numFmt numFmtId="168" formatCode="m/d/yyyy"/>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protection locked="0" hidden="0"/>
    </dxf>
    <dxf>
      <numFmt numFmtId="168" formatCode="m/d/yyyy"/>
      <fill>
        <patternFill patternType="none">
          <fgColor indexed="64"/>
          <bgColor indexed="65"/>
        </patternFill>
      </fill>
      <alignment vertical="bottom" textRotation="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numFmt numFmtId="19" formatCode="dd/mm/yyyy"/>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protection locked="0" hidden="0"/>
    </dxf>
    <dxf>
      <numFmt numFmtId="19" formatCode="dd/mm/yyyy"/>
      <fill>
        <patternFill patternType="none">
          <fgColor indexed="64"/>
          <bgColor indexed="65"/>
        </patternFill>
      </fill>
      <alignment vertical="bottom" textRotation="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numFmt numFmtId="30" formatCode="@"/>
      <fill>
        <patternFill patternType="none">
          <fgColor indexed="64"/>
          <bgColor indexed="65"/>
        </patternFill>
      </fill>
      <alignment horizontal="left" vertical="bottom" textRotation="0" wrapText="0" indent="0" justifyLastLine="0" shrinkToFit="0" readingOrder="0"/>
      <border diagonalUp="0" diagonalDown="0" outline="0">
        <left style="hair">
          <color auto="1"/>
        </left>
        <right style="hair">
          <color auto="1"/>
        </right>
        <top style="hair">
          <color auto="1"/>
        </top>
        <bottom/>
      </border>
      <protection locked="0" hidden="0"/>
    </dxf>
    <dxf>
      <numFmt numFmtId="30" formatCode="@"/>
      <fill>
        <patternFill patternType="none">
          <fgColor indexed="64"/>
          <bgColor indexed="65"/>
        </patternFill>
      </fill>
      <alignment horizontal="left" vertical="bottom" textRotation="0" wrapText="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numFmt numFmtId="30" formatCode="@"/>
      <fill>
        <patternFill patternType="none">
          <fgColor indexed="64"/>
          <bgColor indexed="65"/>
        </patternFill>
      </fill>
      <alignment horizontal="left" vertical="bottom" textRotation="0" wrapText="0" indent="0" justifyLastLine="0" shrinkToFit="0" readingOrder="0"/>
      <border diagonalUp="0" diagonalDown="0" outline="0">
        <left style="hair">
          <color auto="1"/>
        </left>
        <right style="hair">
          <color auto="1"/>
        </right>
        <top style="hair">
          <color auto="1"/>
        </top>
        <bottom/>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hair">
          <color auto="1"/>
        </left>
        <right style="hair">
          <color auto="1"/>
        </right>
        <top style="hair">
          <color auto="1"/>
        </top>
        <bottom/>
      </border>
    </dxf>
    <dxf>
      <fill>
        <patternFill patternType="none">
          <fgColor indexed="64"/>
          <bgColor indexed="65"/>
        </patternFill>
      </fill>
      <alignment vertical="bottom" textRotation="0" justifyLastLine="0" shrinkToFit="0" readingOrder="0"/>
      <border diagonalUp="0" diagonalDown="0">
        <left style="hair">
          <color auto="1"/>
        </left>
        <right style="hair">
          <color auto="1"/>
        </right>
        <top style="hair">
          <color auto="1"/>
        </top>
        <bottom style="hair">
          <color auto="1"/>
        </bottom>
        <vertical/>
        <horizontal/>
      </border>
    </dxf>
    <dxf>
      <alignment horizontal="general" vertical="bottom" textRotation="0" wrapText="0" indent="0" justifyLastLine="0" shrinkToFit="0" readingOrder="0"/>
      <border diagonalUp="0" diagonalDown="0" outline="0">
        <left style="hair">
          <color auto="1"/>
        </left>
        <right style="hair">
          <color auto="1"/>
        </right>
        <top style="hair">
          <color auto="1"/>
        </top>
        <bottom/>
      </border>
    </dxf>
    <dxf>
      <alignment vertical="bottom" textRotation="0" justifyLastLine="0" shrinkToFit="0" readingOrder="0"/>
      <border diagonalUp="0" diagonalDown="0">
        <left style="hair">
          <color auto="1"/>
        </left>
        <right style="hair">
          <color auto="1"/>
        </right>
        <top style="hair">
          <color auto="1"/>
        </top>
        <bottom/>
        <vertical/>
        <horizontal/>
      </border>
    </dxf>
    <dxf>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dxf>
    <dxf>
      <fill>
        <patternFill patternType="none">
          <fgColor indexed="64"/>
          <bgColor indexed="65"/>
        </patternFill>
      </fill>
      <alignment vertical="bottom" textRotation="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ill>
        <patternFill patternType="none">
          <fgColor indexed="64"/>
          <bgColor indexed="65"/>
        </patternFill>
      </fill>
      <alignment horizontal="general" vertical="bottom" textRotation="0" wrapText="1" indent="0" justifyLastLine="0" shrinkToFit="0" readingOrder="0"/>
      <border diagonalUp="0" diagonalDown="0" outline="0">
        <left style="hair">
          <color auto="1"/>
        </left>
        <right style="hair">
          <color auto="1"/>
        </right>
        <top style="hair">
          <color auto="1"/>
        </top>
        <bottom/>
      </border>
    </dxf>
    <dxf>
      <fill>
        <patternFill patternType="none">
          <fgColor indexed="64"/>
          <bgColor indexed="65"/>
        </patternFill>
      </fill>
      <alignment horizontal="general" vertical="bottom" textRotation="0" wrapText="1" indent="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dxf>
    <dxf>
      <fill>
        <patternFill patternType="none">
          <fgColor indexed="64"/>
          <bgColor indexed="65"/>
        </patternFill>
      </fill>
      <alignment vertical="bottom" textRotation="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dxf>
    <dxf>
      <fill>
        <patternFill patternType="none">
          <fgColor indexed="64"/>
          <bgColor indexed="65"/>
        </patternFill>
      </fill>
      <alignment horizontal="general" vertical="bottom" textRotation="0" wrapText="0" indent="0" justifyLastLine="0" shrinkToFit="0" readingOrder="0"/>
      <border diagonalUp="0" diagonalDown="0" outline="0">
        <left style="hair">
          <color auto="1"/>
        </left>
        <right style="hair">
          <color auto="1"/>
        </right>
        <top style="hair">
          <color auto="1"/>
        </top>
        <bottom/>
      </border>
      <protection locked="0" hidden="0"/>
    </dxf>
    <dxf>
      <fill>
        <patternFill patternType="none">
          <fgColor indexed="64"/>
          <bgColor indexed="65"/>
        </patternFill>
      </fill>
      <alignment vertical="bottom" textRotation="0" justifyLastLine="0" shrinkToFit="0" readingOrder="0"/>
      <border diagonalUp="0" diagonalDown="0">
        <left style="hair">
          <color auto="1"/>
        </left>
        <right style="hair">
          <color auto="1"/>
        </right>
        <top style="hair">
          <color auto="1"/>
        </top>
        <bottom style="hair">
          <color auto="1"/>
        </bottom>
        <vertical style="hair">
          <color auto="1"/>
        </vertical>
        <horizontal style="hair">
          <color auto="1"/>
        </horizontal>
      </border>
      <protection locked="0" hidden="0"/>
    </dxf>
    <dxf>
      <fill>
        <patternFill patternType="none">
          <fgColor indexed="64"/>
          <bgColor indexed="65"/>
        </patternFill>
      </fill>
      <alignment horizontal="general" vertical="bottom" textRotation="0" wrapText="0" indent="0" justifyLastLine="0" shrinkToFit="0" readingOrder="0"/>
      <border diagonalUp="0" diagonalDown="0" outline="0">
        <left/>
        <right style="hair">
          <color auto="1"/>
        </right>
        <top style="hair">
          <color auto="1"/>
        </top>
        <bottom/>
      </border>
    </dxf>
    <dxf>
      <fill>
        <patternFill patternType="none">
          <fgColor indexed="64"/>
          <bgColor auto="1"/>
        </patternFill>
      </fill>
      <alignment vertical="bottom" textRotation="0" justifyLastLine="0" shrinkToFit="0" readingOrder="0"/>
      <border diagonalUp="0" diagonalDown="0">
        <left/>
        <right style="hair">
          <color auto="1"/>
        </right>
        <top style="hair">
          <color auto="1"/>
        </top>
        <bottom style="hair">
          <color auto="1"/>
        </bottom>
      </border>
    </dxf>
    <dxf>
      <border outline="0">
        <top style="hair">
          <color auto="1"/>
        </top>
      </border>
    </dxf>
    <dxf>
      <border diagonalUp="0" diagonalDown="0">
        <left style="hair">
          <color auto="1"/>
        </left>
        <right style="hair">
          <color auto="1"/>
        </right>
        <top style="hair">
          <color auto="1"/>
        </top>
        <bottom style="hair">
          <color auto="1"/>
        </bottom>
      </border>
    </dxf>
    <dxf>
      <numFmt numFmtId="169" formatCode="&quot;€&quot;\ #.##000"/>
      <fill>
        <patternFill patternType="none">
          <fgColor indexed="64"/>
          <bgColor indexed="65"/>
        </patternFill>
      </fill>
      <alignment vertical="bottom" textRotation="0" justifyLastLine="0" shrinkToFit="0" readingOrder="0"/>
    </dxf>
    <dxf>
      <border outline="0">
        <bottom style="hair">
          <color auto="1"/>
        </bottom>
      </border>
    </dxf>
    <dxf>
      <numFmt numFmtId="164" formatCode="&quot;€&quot;\ #,##0.00"/>
      <fill>
        <patternFill patternType="solid">
          <fgColor indexed="64"/>
          <bgColor rgb="FF91E0F9"/>
        </patternFill>
      </fill>
      <alignment horizontal="general" vertical="bottom" textRotation="0" wrapText="1" indent="0" justifyLastLine="0" shrinkToFit="0" readingOrder="0"/>
      <border diagonalUp="0" diagonalDown="0">
        <left style="hair">
          <color auto="1"/>
        </left>
        <right style="hair">
          <color auto="1"/>
        </right>
        <top/>
        <bottom/>
      </border>
    </dxf>
    <dxf>
      <font>
        <b val="0"/>
        <i val="0"/>
        <strike val="0"/>
        <condense val="0"/>
        <extend val="0"/>
        <outline val="0"/>
        <shadow val="0"/>
        <u val="none"/>
        <vertAlign val="baseline"/>
        <sz val="10"/>
        <color auto="1"/>
        <name val="Arial"/>
        <scheme val="none"/>
      </font>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0"/>
        <color auto="1"/>
        <name val="Arial"/>
        <scheme val="none"/>
      </font>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30" formatCode="@"/>
      <fill>
        <patternFill patternType="none">
          <fgColor indexed="64"/>
          <bgColor indexed="65"/>
        </patternFill>
      </fill>
      <alignment horizontal="left" vertical="bottom" textRotation="0" wrapText="0" indent="0" justifyLastLine="0" shrinkToFit="0" readingOrder="0"/>
    </dxf>
    <dxf>
      <fill>
        <patternFill patternType="none">
          <fgColor indexed="64"/>
          <bgColor indexed="65"/>
        </patternFill>
      </fill>
    </dxf>
    <dxf>
      <fill>
        <patternFill patternType="solid">
          <fgColor indexed="64"/>
          <bgColor theme="9" tint="0.79998168889431442"/>
        </patternFill>
      </fill>
      <border diagonalUp="0" diagonalDown="0">
        <left style="hair">
          <color auto="1"/>
        </left>
        <right style="hair">
          <color auto="1"/>
        </right>
        <top style="hair">
          <color auto="1"/>
        </top>
        <bottom style="hair">
          <color auto="1"/>
        </bottom>
        <vertical/>
        <horizontal/>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numFmt numFmtId="164" formatCode="&quot;€&quot;\ #,##0.00"/>
      <fill>
        <patternFill patternType="none">
          <fgColor indexed="64"/>
          <bgColor auto="1"/>
        </patternFill>
      </fill>
    </dxf>
    <dxf>
      <numFmt numFmtId="164" formatCode="&quot;€&quot;\ #,##0.00"/>
      <fill>
        <patternFill patternType="none">
          <fgColor indexed="64"/>
          <bgColor auto="1"/>
        </patternFill>
      </fill>
    </dxf>
    <dxf>
      <numFmt numFmtId="164" formatCode="&quot;€&quot;\ #,##0.00"/>
      <fill>
        <patternFill patternType="none">
          <fgColor indexed="64"/>
          <bgColor auto="1"/>
        </patternFill>
      </fill>
    </dxf>
    <dxf>
      <numFmt numFmtId="164" formatCode="&quot;€&quot;\ #,##0.00"/>
      <fill>
        <patternFill patternType="none">
          <fgColor indexed="64"/>
          <bgColor auto="1"/>
        </patternFill>
      </fill>
    </dxf>
    <dxf>
      <numFmt numFmtId="164" formatCode="&quot;€&quot;\ #,##0.00"/>
      <fill>
        <patternFill patternType="none">
          <fgColor indexed="64"/>
          <bgColor auto="1"/>
        </patternFill>
      </fill>
    </dxf>
    <dxf>
      <numFmt numFmtId="164" formatCode="&quot;€&quot;\ #,##0.00"/>
      <fill>
        <patternFill patternType="none">
          <fgColor indexed="64"/>
          <bgColor auto="1"/>
        </patternFill>
      </fill>
    </dxf>
    <dxf>
      <numFmt numFmtId="164" formatCode="&quot;€&quot;\ #,##0.00"/>
      <fill>
        <patternFill patternType="none">
          <fgColor indexed="64"/>
          <bgColor auto="1"/>
        </patternFill>
      </fill>
    </dxf>
    <dxf>
      <numFmt numFmtId="164" formatCode="&quot;€&quot;\ #,##0.00"/>
      <fill>
        <patternFill patternType="none">
          <fgColor indexed="64"/>
          <bgColor auto="1"/>
        </patternFill>
      </fill>
    </dxf>
    <dxf>
      <numFmt numFmtId="164" formatCode="&quot;€&quot;\ #,##0.00"/>
      <fill>
        <patternFill patternType="none">
          <fgColor indexed="64"/>
          <bgColor auto="1"/>
        </patternFill>
      </fill>
    </dxf>
    <dxf>
      <numFmt numFmtId="164" formatCode="&quot;€&quot;\ #,##0.00"/>
      <fill>
        <patternFill patternType="none">
          <fgColor indexed="64"/>
          <bgColor auto="1"/>
        </patternFill>
      </fill>
    </dxf>
    <dxf>
      <numFmt numFmtId="164" formatCode="&quot;€&quot;\ #,##0.00"/>
      <fill>
        <patternFill patternType="none">
          <fgColor indexed="64"/>
          <bgColor auto="1"/>
        </patternFill>
      </fill>
    </dxf>
    <dxf>
      <numFmt numFmtId="164" formatCode="&quot;€&quot;\ #,##0.00"/>
      <fill>
        <patternFill patternType="none">
          <fgColor indexed="64"/>
          <bgColor auto="1"/>
        </patternFill>
      </fill>
      <protection locked="0" hidden="0"/>
    </dxf>
    <dxf>
      <numFmt numFmtId="164" formatCode="&quot;€&quot;\ #,##0.00"/>
      <fill>
        <patternFill patternType="none">
          <fgColor indexed="64"/>
          <bgColor auto="1"/>
        </patternFill>
      </fill>
      <protection locked="0" hidden="0"/>
    </dxf>
    <dxf>
      <numFmt numFmtId="164" formatCode="&quot;€&quot;\ #,##0.00"/>
      <fill>
        <patternFill patternType="none">
          <fgColor indexed="64"/>
          <bgColor auto="1"/>
        </patternFill>
      </fill>
      <protection locked="0" hidden="0"/>
    </dxf>
    <dxf>
      <numFmt numFmtId="164" formatCode="&quot;€&quot;\ #,##0.00"/>
      <fill>
        <patternFill patternType="none">
          <fgColor indexed="64"/>
          <bgColor auto="1"/>
        </patternFill>
      </fill>
      <protection locked="0" hidden="0"/>
    </dxf>
    <dxf>
      <numFmt numFmtId="164" formatCode="&quot;€&quot;\ #,##0.00"/>
      <fill>
        <patternFill patternType="none">
          <fgColor indexed="64"/>
          <bgColor auto="1"/>
        </patternFill>
      </fill>
      <protection locked="0" hidden="0"/>
    </dxf>
    <dxf>
      <numFmt numFmtId="164" formatCode="&quot;€&quot;\ #,##0.00"/>
      <fill>
        <patternFill patternType="none">
          <fgColor indexed="64"/>
          <bgColor auto="1"/>
        </patternFill>
      </fill>
      <protection locked="0" hidden="0"/>
    </dxf>
    <dxf>
      <numFmt numFmtId="164" formatCode="&quot;€&quot;\ #,##0.00"/>
      <fill>
        <patternFill patternType="none">
          <fgColor indexed="64"/>
          <bgColor auto="1"/>
        </patternFill>
      </fill>
      <protection locked="0" hidden="0"/>
    </dxf>
    <dxf>
      <numFmt numFmtId="164" formatCode="&quot;€&quot;\ #,##0.00"/>
      <fill>
        <patternFill patternType="none">
          <fgColor indexed="64"/>
          <bgColor auto="1"/>
        </patternFill>
      </fill>
      <protection locked="0" hidden="0"/>
    </dxf>
    <dxf>
      <numFmt numFmtId="164" formatCode="&quot;€&quot;\ #,##0.00"/>
      <fill>
        <patternFill patternType="none">
          <fgColor indexed="64"/>
          <bgColor auto="1"/>
        </patternFill>
      </fill>
      <protection locked="0" hidden="0"/>
    </dxf>
    <dxf>
      <numFmt numFmtId="164" formatCode="&quot;€&quot;\ #,##0.00"/>
      <fill>
        <patternFill patternType="none">
          <fgColor indexed="64"/>
          <bgColor auto="1"/>
        </patternFill>
      </fill>
      <alignment horizontal="center" vertical="bottom" textRotation="0" wrapText="0" indent="0" justifyLastLine="0" shrinkToFit="0" readingOrder="0"/>
      <protection locked="0" hidden="0"/>
    </dxf>
    <dxf>
      <numFmt numFmtId="164" formatCode="&quot;€&quot;\ #,##0.00"/>
      <fill>
        <patternFill patternType="none">
          <fgColor indexed="64"/>
          <bgColor auto="1"/>
        </patternFill>
      </fill>
      <alignment horizontal="center" vertical="bottom" textRotation="0" wrapText="0" indent="0" justifyLastLine="0" shrinkToFit="0" readingOrder="0"/>
      <protection locked="0" hidden="0"/>
    </dxf>
    <dxf>
      <numFmt numFmtId="164" formatCode="&quot;€&quot;\ #,##0.00"/>
      <fill>
        <patternFill patternType="none">
          <fgColor indexed="64"/>
          <bgColor auto="1"/>
        </patternFill>
      </fill>
      <alignment horizontal="center" vertical="bottom" textRotation="0" wrapText="0" indent="0" justifyLastLine="0" shrinkToFit="0" readingOrder="0"/>
      <protection locked="0" hidden="0"/>
    </dxf>
    <dxf>
      <numFmt numFmtId="164" formatCode="&quot;€&quot;\ #,##0.0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numFmt numFmtId="164" formatCode="&quot;€&quot;\ #,##0.00"/>
      <alignment horizontal="general" vertical="bottom" textRotation="0" wrapText="1" indent="0" justifyLastLine="0" shrinkToFit="0" readingOrder="0"/>
    </dxf>
  </dxfs>
  <tableStyles count="0" defaultTableStyle="TableStyleMedium2" defaultPivotStyle="PivotStyleMedium9"/>
  <colors>
    <mruColors>
      <color rgb="FFFFFF99"/>
      <color rgb="FF91E0F9"/>
      <color rgb="FFFF6699"/>
      <color rgb="FFFFCCFF"/>
      <color rgb="FFCCCCFF"/>
      <color rgb="FF00CC00"/>
      <color rgb="FFFFCC66"/>
      <color rgb="FFFF0066"/>
      <color rgb="FF0066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alcChain" Target="calcChain.xml"/><Relationship Id="rId26" Type="http://schemas.openxmlformats.org/officeDocument/2006/relationships/customXml" Target="../customXml/item8.xml"/><Relationship Id="rId39" Type="http://schemas.openxmlformats.org/officeDocument/2006/relationships/customXml" Target="../customXml/item21.xml"/><Relationship Id="rId3" Type="http://schemas.openxmlformats.org/officeDocument/2006/relationships/worksheet" Target="worksheets/sheet3.xml"/><Relationship Id="rId21" Type="http://schemas.openxmlformats.org/officeDocument/2006/relationships/customXml" Target="../customXml/item3.xml"/><Relationship Id="rId34" Type="http://schemas.openxmlformats.org/officeDocument/2006/relationships/customXml" Target="../customXml/item16.xml"/><Relationship Id="rId42" Type="http://schemas.openxmlformats.org/officeDocument/2006/relationships/customXml" Target="../customXml/item24.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powerPivotData" Target="model/item.data"/><Relationship Id="rId25" Type="http://schemas.openxmlformats.org/officeDocument/2006/relationships/customXml" Target="../customXml/item7.xml"/><Relationship Id="rId33" Type="http://schemas.openxmlformats.org/officeDocument/2006/relationships/customXml" Target="../customXml/item15.xml"/><Relationship Id="rId38" Type="http://schemas.openxmlformats.org/officeDocument/2006/relationships/customXml" Target="../customXml/item20.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29" Type="http://schemas.openxmlformats.org/officeDocument/2006/relationships/customXml" Target="../customXml/item11.xml"/><Relationship Id="rId41" Type="http://schemas.openxmlformats.org/officeDocument/2006/relationships/customXml" Target="../customXml/item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24" Type="http://schemas.openxmlformats.org/officeDocument/2006/relationships/customXml" Target="../customXml/item6.xml"/><Relationship Id="rId32" Type="http://schemas.openxmlformats.org/officeDocument/2006/relationships/customXml" Target="../customXml/item14.xml"/><Relationship Id="rId37" Type="http://schemas.openxmlformats.org/officeDocument/2006/relationships/customXml" Target="../customXml/item19.xml"/><Relationship Id="rId40" Type="http://schemas.openxmlformats.org/officeDocument/2006/relationships/customXml" Target="../customXml/item22.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5.xml"/><Relationship Id="rId28" Type="http://schemas.openxmlformats.org/officeDocument/2006/relationships/customXml" Target="../customXml/item10.xml"/><Relationship Id="rId36" Type="http://schemas.openxmlformats.org/officeDocument/2006/relationships/customXml" Target="../customXml/item18.xml"/><Relationship Id="rId10" Type="http://schemas.openxmlformats.org/officeDocument/2006/relationships/worksheet" Target="worksheets/sheet10.xml"/><Relationship Id="rId19" Type="http://schemas.openxmlformats.org/officeDocument/2006/relationships/customXml" Target="../customXml/item1.xml"/><Relationship Id="rId31" Type="http://schemas.openxmlformats.org/officeDocument/2006/relationships/customXml" Target="../customXml/item1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 Id="rId22" Type="http://schemas.openxmlformats.org/officeDocument/2006/relationships/customXml" Target="../customXml/item4.xml"/><Relationship Id="rId27" Type="http://schemas.openxmlformats.org/officeDocument/2006/relationships/customXml" Target="../customXml/item9.xml"/><Relationship Id="rId30" Type="http://schemas.openxmlformats.org/officeDocument/2006/relationships/customXml" Target="../customXml/item12.xml"/><Relationship Id="rId35" Type="http://schemas.openxmlformats.org/officeDocument/2006/relationships/customXml" Target="../customXml/item17.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ore" refreshedDate="46083.559221180556" backgroundQuery="1" createdVersion="6" refreshedVersion="8" minRefreshableVersion="3" recordCount="0" supportSubquery="1" supportAdvancedDrill="1" xr:uid="{A2EE751B-A981-430A-84A1-F5D763DF1526}">
  <cacheSource type="external" connectionId="1"/>
  <cacheFields count="3">
    <cacheField name="[Anag_Prestazione].[GESTORE].[GESTORE]" caption="GESTORE" numFmtId="0" hierarchy="64" level="1">
      <sharedItems count="14">
        <s v="ATENA NUOVE DIMENSIONI SRL"/>
        <s v="CASA DI RIPOSO UMBERTO I° E MARGHERITA DI SAVOIA"/>
        <s v="CASA SOGGIORNO PER ANZIANI SAN GIUSEPPE"/>
        <s v="CODESS SOCIALE SOCIETA’ COOPERATIVA SOCIALE"/>
        <s v="EMEIS ITALIA S.P.A."/>
        <s v="FONDAZIONE QUARANTA"/>
        <s v="FONDAZIONE RESIDENZA DEL BOSCO"/>
        <s v="G.M.R. Cooperativa sociale"/>
        <s v="IST.POVERE FIGLIE DI SAN GAETANO - TORINO"/>
        <s v="KOS CARE S.R.L."/>
        <s v="OPERA PIA FACCIO FRICHIERI"/>
        <s v="PERLORO SRL"/>
        <s v="Sereni Orizzonti 1 SpA"/>
        <s v="SOCIALCOOP CONSORZIO COOPERATIVE SOCIALI"/>
      </sharedItems>
    </cacheField>
    <cacheField name="[Anag_Gestore].[INDIRIZZO GESTORE].[INDIRIZZO GESTORE]" caption="INDIRIZZO GESTORE" numFmtId="0" hierarchy="30" level="1">
      <sharedItems count="17">
        <s v="PIAZZA UMBERTO I 1 - 12048 - SOMMARIVA DEL BOSCO (CN)"/>
        <s v="VIA ALDO MORO 2, 14022 CASTELNUOVO DON BOSCO (AT)"/>
        <s v="VIA DEL PORTO 60, 10022 CARMAGNOLA (TORINO)"/>
        <s v="VIA DURINI,9 - 20122 - MILANO (MI)"/>
        <s v="Via G. Boccaccio 96, 35128, Padova (PD)"/>
        <s v="VIA PIACENZA,11 - 13900 BIELLA (BI)"/>
        <s v="Via Piemonte n. 27 Mondovì CN"/>
        <s v="VIA PINEROLO 61 - 10060 - PANCALIERI"/>
        <s v="VIA ROMA 11, 10060 PANCALIERI (TO)"/>
        <s v="Via San Donato 97 – 10144 Torino"/>
        <s v="VIA SAN REMIGIO, 46/48"/>
        <s v="VIA SILVIO PELLICO, 2 - 10041 - CARIGNANO"/>
        <s v="VIA TORINO, 1 FRAZIONE BESSOLO"/>
        <s v="VIA VALOBRA,197 - 10022 - CARMAGNOLA (TO)"/>
        <s v="Via Vercelli 23/A - 13030 Caresanablot (VC)"/>
        <s v="Via Vittorio Veneto, 45 Udine (UD)"/>
        <s v="VIA XX SETTEMBRE, 126 - 14100 ASTI"/>
      </sharedItems>
    </cacheField>
    <cacheField name="[Anag_Gestore].[P.IVA GESTORE].[P.IVA GESTORE]" caption="P.IVA GESTORE" numFmtId="0" hierarchy="31" level="1">
      <sharedItems count="17">
        <s v="IT01769610047"/>
        <s v="IT01229650054"/>
        <s v="IT03974210019"/>
        <s v="IT01148190547"/>
        <s v="IT03174760276"/>
        <s v="IT01758780025"/>
        <s v="IT03312210044"/>
        <s v="IT05884040014"/>
        <s v="IT01762590014"/>
        <s v="IT03328780964"/>
        <s v="IT05623870010"/>
        <s v="IT05639170017"/>
        <s v="IT07779800015"/>
        <s v="IT11464860011"/>
        <s v="IT01645790021"/>
        <s v="IT02833470301"/>
        <s v="IT01017410059"/>
      </sharedItems>
    </cacheField>
  </cacheFields>
  <cacheHierarchies count="120">
    <cacheHierarchy uniqueName="[Anag_Assistiti].[NOMINATIVO]" caption="NOMINATIVO" attribute="1" defaultMemberUniqueName="[Anag_Assistiti].[NOMINATIVO].[All]" allUniqueName="[Anag_Assistiti].[NOMINATIVO].[All]" dimensionUniqueName="[Anag_Assistiti]" displayFolder="" count="0" memberValueDatatype="130" unbalanced="0"/>
    <cacheHierarchy uniqueName="[Anag_Assistiti].[C.F.]" caption="C.F." attribute="1" defaultMemberUniqueName="[Anag_Assistiti].[C.F.].[All]" allUniqueName="[Anag_Assistiti].[C.F.].[All]" dimensionUniqueName="[Anag_Assistiti]" displayFolder="" count="0" memberValueDatatype="130" unbalanced="0"/>
    <cacheHierarchy uniqueName="[Anag_Assistiti].[COMUNE APPARTENENZA CISA31]" caption="COMUNE APPARTENENZA CISA31" attribute="1" defaultMemberUniqueName="[Anag_Assistiti].[COMUNE APPARTENENZA CISA31].[All]" allUniqueName="[Anag_Assistiti].[COMUNE APPARTENENZA CISA31].[All]" dimensionUniqueName="[Anag_Assistiti]" displayFolder="" count="0" memberValueDatatype="130" unbalanced="0"/>
    <cacheHierarchy uniqueName="[Anag_Assistiti].[STRUTTURA]" caption="STRUTTURA" attribute="1" defaultMemberUniqueName="[Anag_Assistiti].[STRUTTURA].[All]" allUniqueName="[Anag_Assistiti].[STRUTTURA].[All]" dimensionUniqueName="[Anag_Assistiti]" displayFolder="" count="0" memberValueDatatype="130" unbalanced="0"/>
    <cacheHierarchy uniqueName="[Anag_Assistiti].[DETRAZIONI GENERICHE O RENDITE NON ALTRIMENTI CONSIDERATE (es. terreni agricoli)]" caption="DETRAZIONI GENERICHE O RENDITE NON ALTRIMENTI CONSIDERATE (es. terreni agricoli)" attribute="1" defaultMemberUniqueName="[Anag_Assistiti].[DETRAZIONI GENERICHE O RENDITE NON ALTRIMENTI CONSIDERATE (es. terreni agricoli)].[All]" allUniqueName="[Anag_Assistiti].[DETRAZIONI GENERICHE O RENDITE NON ALTRIMENTI CONSIDERATE (es. terreni agricoli)].[All]" dimensionUniqueName="[Anag_Assistiti]" displayFolder="" count="0" memberValueDatatype="5" unbalanced="0"/>
    <cacheHierarchy uniqueName="[Anag_Assistiti].[Reddito  effetivamente percepito  Art. 3, comma 2 letta) Reg. Consortile]" caption="Reddito  effetivamente percepito  Art. 3, comma 2 letta) Reg. Consortile" attribute="1" defaultMemberUniqueName="[Anag_Assistiti].[Reddito  effetivamente percepito  Art. 3, comma 2 letta) Reg. Consortile].[All]" allUniqueName="[Anag_Assistiti].[Reddito  effetivamente percepito  Art. 3, comma 2 letta) Reg. Consortile].[All]" dimensionUniqueName="[Anag_Assistiti]" displayFolder="" count="0" memberValueDatatype="5" unbalanced="0"/>
    <cacheHierarchy uniqueName="[Anag_Assistiti].[Reddito  figurativo delleattività finanziarie Art. 3, comma 2 lett. b) Reg. Consortile]" caption="Reddito  figurativo delleattività finanziarie Art. 3, comma 2 lett. b) Reg. Consortile" attribute="1" defaultMemberUniqueName="[Anag_Assistiti].[Reddito  figurativo delleattività finanziarie Art. 3, comma 2 lett. b) Reg. Consortile].[All]" allUniqueName="[Anag_Assistiti].[Reddito  figurativo delleattività finanziarie Art. 3, comma 2 lett. b) Reg. Consortile].[All]" dimensionUniqueName="[Anag_Assistiti]" displayFolder="" count="0" memberValueDatatype="20" unbalanced="0"/>
    <cacheHierarchy uniqueName="[Anag_Assistiti].[Proventi derivanti da attività agricole Art. 3, comma 2 lett. c) Reg. Consortile]" caption="Proventi derivanti da attività agricole Art. 3, comma 2 lett. c) Reg. Consortile" attribute="1" defaultMemberUniqueName="[Anag_Assistiti].[Proventi derivanti da attività agricole Art. 3, comma 2 lett. c) Reg. Consortile].[All]" allUniqueName="[Anag_Assistiti].[Proventi derivanti da attività agricole Art. 3, comma 2 lett. c) Reg. Consortile].[All]" dimensionUniqueName="[Anag_Assistiti]" displayFolder="" count="0" memberValueDatatype="20" unbalanced="0"/>
    <cacheHierarchy uniqueName="[Anag_Assistiti].[depositi e conti correnti bancari e postali Art. 3, comma 3 lett. a) Reg. Consortile]" caption="depositi e conti correnti bancari e postali Art. 3, comma 3 lett. a) Reg. Consortile" attribute="1" defaultMemberUniqueName="[Anag_Assistiti].[depositi e conti correnti bancari e postali Art. 3, comma 3 lett. a) Reg. Consortile].[All]" allUniqueName="[Anag_Assistiti].[depositi e conti correnti bancari e postali Art. 3, comma 3 lett. a) Reg. Consortile].[All]" dimensionUniqueName="[Anag_Assistiti]" displayFolder="" count="0" memberValueDatatype="5" unbalanced="0"/>
    <cacheHierarchy uniqueName="[Anag_Assistiti].[titoli di Sato, obbligazioni, ecc... Art. 3, comma 3 lett. b) Reg. Consortile]" caption="titoli di Sato, obbligazioni, ecc... Art. 3, comma 3 lett. b) Reg. Consortile" attribute="1" defaultMemberUniqueName="[Anag_Assistiti].[titoli di Sato, obbligazioni, ecc... Art. 3, comma 3 lett. b) Reg. Consortile].[All]" allUniqueName="[Anag_Assistiti].[titoli di Sato, obbligazioni, ecc... Art. 3, comma 3 lett. b) Reg. Consortile].[All]" dimensionUniqueName="[Anag_Assistiti]" displayFolder="" count="0" memberValueDatatype="20" unbalanced="0"/>
    <cacheHierarchy uniqueName="[Anag_Assistiti].[Azioni o OICR, ecc... Art. 3, comma 3 lett. c) Reg. Consortile]" caption="Azioni o OICR, ecc... Art. 3, comma 3 lett. c) Reg. Consortile" attribute="1" defaultMemberUniqueName="[Anag_Assistiti].[Azioni o OICR, ecc... Art. 3, comma 3 lett. c) Reg. Consortile].[All]" allUniqueName="[Anag_Assistiti].[Azioni o OICR, ecc... Art. 3, comma 3 lett. c) Reg. Consortile].[All]" dimensionUniqueName="[Anag_Assistiti]" displayFolder="" count="0" memberValueDatatype="20" unbalanced="0"/>
    <cacheHierarchy uniqueName="[Anag_Assistiti].[Partecipazioni azionarie in società quotate Art. 3, comma 3 lett. d) Reg. Consortile]" caption="Partecipazioni azionarie in società quotate Art. 3, comma 3 lett. d) Reg. Consortile" attribute="1" defaultMemberUniqueName="[Anag_Assistiti].[Partecipazioni azionarie in società quotate Art. 3, comma 3 lett. d) Reg. Consortile].[All]" allUniqueName="[Anag_Assistiti].[Partecipazioni azionarie in società quotate Art. 3, comma 3 lett. d) Reg. Consortile].[All]" dimensionUniqueName="[Anag_Assistiti]" displayFolder="" count="0" memberValueDatatype="20" unbalanced="0"/>
    <cacheHierarchy uniqueName="[Anag_Assistiti].[Partecipazioni azionarie in società non quotate Art. 3, comma 3 lett. e) Reg. Consortile]" caption="Partecipazioni azionarie in società non quotate Art. 3, comma 3 lett. e) Reg. Consortile" attribute="1" defaultMemberUniqueName="[Anag_Assistiti].[Partecipazioni azionarie in società non quotate Art. 3, comma 3 lett. e) Reg. Consortile].[All]" allUniqueName="[Anag_Assistiti].[Partecipazioni azionarie in società non quotate Art. 3, comma 3 lett. e) Reg. Consortile].[All]" dimensionUniqueName="[Anag_Assistiti]" displayFolder="" count="0" memberValueDatatype="20" unbalanced="0"/>
    <cacheHierarchy uniqueName="[Anag_Assistiti].[Masse patrimoniali Art. 3, comma 3 lett. f) Reg. Consortile]" caption="Masse patrimoniali Art. 3, comma 3 lett. f) Reg. Consortile" attribute="1" defaultMemberUniqueName="[Anag_Assistiti].[Masse patrimoniali Art. 3, comma 3 lett. f) Reg. Consortile].[All]" allUniqueName="[Anag_Assistiti].[Masse patrimoniali Art. 3, comma 3 lett. f) Reg. Consortile].[All]" dimensionUniqueName="[Anag_Assistiti]" displayFolder="" count="0" memberValueDatatype="20" unbalanced="0"/>
    <cacheHierarchy uniqueName="[Anag_Assistiti].[Alti strumenti e rapporti finanziari Art. 3, comma 3 lett. g) Reg. Consortile]" caption="Alti strumenti e rapporti finanziari Art. 3, comma 3 lett. g) Reg. Consortile" attribute="1" defaultMemberUniqueName="[Anag_Assistiti].[Alti strumenti e rapporti finanziari Art. 3, comma 3 lett. g) Reg. Consortile].[All]" allUniqueName="[Anag_Assistiti].[Alti strumenti e rapporti finanziari Art. 3, comma 3 lett. g) Reg. Consortile].[All]" dimensionUniqueName="[Anag_Assistiti]" displayFolder="" count="0" memberValueDatatype="20" unbalanced="0"/>
    <cacheHierarchy uniqueName="[Anag_Assistiti].[Imprese individuali Art. 3, comma 3 lett. h) Reg. Consortile]" caption="Imprese individuali Art. 3, comma 3 lett. h) Reg. Consortile" attribute="1" defaultMemberUniqueName="[Anag_Assistiti].[Imprese individuali Art. 3, comma 3 lett. h) Reg. Consortile].[All]" allUniqueName="[Anag_Assistiti].[Imprese individuali Art. 3, comma 3 lett. h) Reg. Consortile].[All]" dimensionUniqueName="[Anag_Assistiti]" displayFolder="" count="0" memberValueDatatype="20" unbalanced="0"/>
    <cacheHierarchy uniqueName="[Anag_Assistiti].[Valore dei beni mobili Art. 3, comma 3 lett. i) Reg. Consortile]" caption="Valore dei beni mobili Art. 3, comma 3 lett. i) Reg. Consortile" attribute="1" defaultMemberUniqueName="[Anag_Assistiti].[Valore dei beni mobili Art. 3, comma 3 lett. i) Reg. Consortile].[All]" allUniqueName="[Anag_Assistiti].[Valore dei beni mobili Art. 3, comma 3 lett. i) Reg. Consortile].[All]" dimensionUniqueName="[Anag_Assistiti]" displayFolder="" count="0" memberValueDatatype="20" unbalanced="0"/>
    <cacheHierarchy uniqueName="[Anag_Assistiti].[Franchigia Patrimonio mobiliare]" caption="Franchigia Patrimonio mobiliare" attribute="1" defaultMemberUniqueName="[Anag_Assistiti].[Franchigia Patrimonio mobiliare].[All]" allUniqueName="[Anag_Assistiti].[Franchigia Patrimonio mobiliare].[All]" dimensionUniqueName="[Anag_Assistiti]" displayFolder="" count="0" memberValueDatatype="5" unbalanced="0"/>
    <cacheHierarchy uniqueName="[Anag_Assistiti].[Valore Diritti reali (esclusa nuda proprietà) Art. 3, comma 4 lett. a) Reg. Consortile]" caption="Valore Diritti reali (esclusa nuda proprietà) Art. 3, comma 4 lett. a) Reg. Consortile" attribute="1" defaultMemberUniqueName="[Anag_Assistiti].[Valore Diritti reali (esclusa nuda proprietà) Art. 3, comma 4 lett. a) Reg. Consortile].[All]" allUniqueName="[Anag_Assistiti].[Valore Diritti reali (esclusa nuda proprietà) Art. 3, comma 4 lett. a) Reg. Consortile].[All]" dimensionUniqueName="[Anag_Assistiti]" displayFolder="" count="0" memberValueDatatype="20" unbalanced="0"/>
    <cacheHierarchy uniqueName="[Anag_Assistiti].[Valore dei beni donati nei cinque anni precedenti richiesta  Art. 3, comma 4 lett. b) Reg. Consortil]" caption="Valore dei beni donati nei cinque anni precedenti richiesta  Art. 3, comma 4 lett. b) Reg. Consortil" attribute="1" defaultMemberUniqueName="[Anag_Assistiti].[Valore dei beni donati nei cinque anni precedenti richiesta  Art. 3, comma 4 lett. b) Reg. Consortil].[All]" allUniqueName="[Anag_Assistiti].[Valore dei beni donati nei cinque anni precedenti richiesta  Art. 3, comma 4 lett. b) Reg. Consortil].[All]" dimensionUniqueName="[Anag_Assistiti]" displayFolder="" count="0" memberValueDatatype="20" unbalanced="0"/>
    <cacheHierarchy uniqueName="[Anag_Assistiti].[Franchigia Patrimonio mobiliare2]" caption="Franchigia Patrimonio mobiliare2" attribute="1" defaultMemberUniqueName="[Anag_Assistiti].[Franchigia Patrimonio mobiliare2].[All]" allUniqueName="[Anag_Assistiti].[Franchigia Patrimonio mobiliare2].[All]" dimensionUniqueName="[Anag_Assistiti]" displayFolder="" count="0" memberValueDatatype="5" unbalanced="0"/>
    <cacheHierarchy uniqueName="[Anag_Assistiti].[TOT. REDDITO]" caption="TOT. REDDITO" attribute="1" defaultMemberUniqueName="[Anag_Assistiti].[TOT. REDDITO].[All]" allUniqueName="[Anag_Assistiti].[TOT. REDDITO].[All]" dimensionUniqueName="[Anag_Assistiti]" displayFolder="" count="0" memberValueDatatype="5" unbalanced="0"/>
    <cacheHierarchy uniqueName="[Anag_Assistiti].[TOT PATRIMONIO MOBILIARE]" caption="TOT PATRIMONIO MOBILIARE" attribute="1" defaultMemberUniqueName="[Anag_Assistiti].[TOT PATRIMONIO MOBILIARE].[All]" allUniqueName="[Anag_Assistiti].[TOT PATRIMONIO MOBILIARE].[All]" dimensionUniqueName="[Anag_Assistiti]" displayFolder="" count="0" memberValueDatatype="5" unbalanced="0"/>
    <cacheHierarchy uniqueName="[Anag_Assistiti].[TOT PATRIMONIO IMMOBILIARE]" caption="TOT PATRIMONIO IMMOBILIARE" attribute="1" defaultMemberUniqueName="[Anag_Assistiti].[TOT PATRIMONIO IMMOBILIARE].[All]" allUniqueName="[Anag_Assistiti].[TOT PATRIMONIO IMMOBILIARE].[All]" dimensionUniqueName="[Anag_Assistiti]" displayFolder="" count="0" memberValueDatatype="20" unbalanced="0"/>
    <cacheHierarchy uniqueName="[Anag_Assistiti].[TOTALE ANNUO]" caption="TOTALE ANNUO" attribute="1" defaultMemberUniqueName="[Anag_Assistiti].[TOTALE ANNUO].[All]" allUniqueName="[Anag_Assistiti].[TOTALE ANNUO].[All]" dimensionUniqueName="[Anag_Assistiti]" displayFolder="" count="0" memberValueDatatype="5" unbalanced="0"/>
    <cacheHierarchy uniqueName="[Anag_Assistiti].[TOTALE MENSILE]" caption="TOTALE MENSILE" attribute="1" defaultMemberUniqueName="[Anag_Assistiti].[TOTALE MENSILE].[All]" allUniqueName="[Anag_Assistiti].[TOTALE MENSILE].[All]" dimensionUniqueName="[Anag_Assistiti]" displayFolder="" count="0" memberValueDatatype="5" unbalanced="0"/>
    <cacheHierarchy uniqueName="[Anag_Assistiti].[QUOTA DISPONIBILITA']" caption="QUOTA DISPONIBILITA'" attribute="1" defaultMemberUniqueName="[Anag_Assistiti].[QUOTA DISPONIBILITA'].[All]" allUniqueName="[Anag_Assistiti].[QUOTA DISPONIBILITA'].[All]" dimensionUniqueName="[Anag_Assistiti]" displayFolder="" count="0" memberValueDatatype="20" unbalanced="0"/>
    <cacheHierarchy uniqueName="[Anag_Assistiti].[QUOTA DOVUTA UTENTE]" caption="QUOTA DOVUTA UTENTE" attribute="1" defaultMemberUniqueName="[Anag_Assistiti].[QUOTA DOVUTA UTENTE].[All]" allUniqueName="[Anag_Assistiti].[QUOTA DOVUTA UTENTE].[All]" dimensionUniqueName="[Anag_Assistiti]" displayFolder="" count="0" memberValueDatatype="5" unbalanced="0"/>
    <cacheHierarchy uniqueName="[Anag_Gestore].[GESTORE]" caption="GESTORE" attribute="1" defaultMemberUniqueName="[Anag_Gestore].[GESTORE].[All]" allUniqueName="[Anag_Gestore].[GESTORE].[All]" dimensionUniqueName="[Anag_Gestore]" displayFolder="" count="0" memberValueDatatype="130" unbalanced="0"/>
    <cacheHierarchy uniqueName="[Anag_Gestore].[C.I.G.]" caption="C.I.G." attribute="1" defaultMemberUniqueName="[Anag_Gestore].[C.I.G.].[All]" allUniqueName="[Anag_Gestore].[C.I.G.].[All]" dimensionUniqueName="[Anag_Gestore]" displayFolder="" count="0" memberValueDatatype="130" unbalanced="0"/>
    <cacheHierarchy uniqueName="[Anag_Gestore].[INDIRIZZO GESTORE]" caption="INDIRIZZO GESTORE" attribute="1" defaultMemberUniqueName="[Anag_Gestore].[INDIRIZZO GESTORE].[All]" allUniqueName="[Anag_Gestore].[INDIRIZZO GESTORE].[All]" dimensionUniqueName="[Anag_Gestore]" displayFolder="" count="2" memberValueDatatype="130" unbalanced="0">
      <fieldsUsage count="2">
        <fieldUsage x="-1"/>
        <fieldUsage x="1"/>
      </fieldsUsage>
    </cacheHierarchy>
    <cacheHierarchy uniqueName="[Anag_Gestore].[P.IVA GESTORE]" caption="P.IVA GESTORE" attribute="1" defaultMemberUniqueName="[Anag_Gestore].[P.IVA GESTORE].[All]" allUniqueName="[Anag_Gestore].[P.IVA GESTORE].[All]" dimensionUniqueName="[Anag_Gestore]" displayFolder="" count="2" memberValueDatatype="130" unbalanced="0">
      <fieldsUsage count="2">
        <fieldUsage x="-1"/>
        <fieldUsage x="2"/>
      </fieldsUsage>
    </cacheHierarchy>
    <cacheHierarchy uniqueName="[Anag_Gestore].[Denominazione]" caption="Denominazione" attribute="1" defaultMemberUniqueName="[Anag_Gestore].[Denominazione].[All]" allUniqueName="[Anag_Gestore].[Denominazione].[All]" dimensionUniqueName="[Anag_Gestore]" displayFolder="" count="0" memberValueDatatype="130" unbalanced="0"/>
    <cacheHierarchy uniqueName="[Anag_Gestore].[Tipo presidio]" caption="Tipo presidio" attribute="1" defaultMemberUniqueName="[Anag_Gestore].[Tipo presidio].[All]" allUniqueName="[Anag_Gestore].[Tipo presidio].[All]" dimensionUniqueName="[Anag_Gestore]" displayFolder="" count="0" memberValueDatatype="130" unbalanced="0"/>
    <cacheHierarchy uniqueName="[Anag_Gestore].[ASL]" caption="ASL" attribute="1" defaultMemberUniqueName="[Anag_Gestore].[ASL].[All]" allUniqueName="[Anag_Gestore].[ASL].[All]" dimensionUniqueName="[Anag_Gestore]" displayFolder="" count="0" memberValueDatatype="130" unbalanced="0"/>
    <cacheHierarchy uniqueName="[Anag_Gestore].[Provincia]" caption="Provincia" attribute="1" defaultMemberUniqueName="[Anag_Gestore].[Provincia].[All]" allUniqueName="[Anag_Gestore].[Provincia].[All]" dimensionUniqueName="[Anag_Gestore]" displayFolder="" count="0" memberValueDatatype="130" unbalanced="0"/>
    <cacheHierarchy uniqueName="[Anag_Gestore].[Comune]" caption="Comune" attribute="1" defaultMemberUniqueName="[Anag_Gestore].[Comune].[All]" allUniqueName="[Anag_Gestore].[Comune].[All]" dimensionUniqueName="[Anag_Gestore]" displayFolder="" count="0" memberValueDatatype="130" unbalanced="0"/>
    <cacheHierarchy uniqueName="[Anag_Gestore].[Indirizzo]" caption="Indirizzo" attribute="1" defaultMemberUniqueName="[Anag_Gestore].[Indirizzo].[All]" allUniqueName="[Anag_Gestore].[Indirizzo].[All]" dimensionUniqueName="[Anag_Gestore]" displayFolder="" count="0" memberValueDatatype="130" unbalanced="0"/>
    <cacheHierarchy uniqueName="[Anag_Gestore].[Via]" caption="Via" attribute="1" defaultMemberUniqueName="[Anag_Gestore].[Via].[All]" allUniqueName="[Anag_Gestore].[Via].[All]" dimensionUniqueName="[Anag_Gestore]" displayFolder="" count="0" memberValueDatatype="130" unbalanced="0"/>
    <cacheHierarchy uniqueName="[Anag_Gestore].[Città]" caption="Città" attribute="1" defaultMemberUniqueName="[Anag_Gestore].[Città].[All]" allUniqueName="[Anag_Gestore].[Città].[All]" dimensionUniqueName="[Anag_Gestore]" displayFolder="" count="0" memberValueDatatype="130" unbalanced="0"/>
    <cacheHierarchy uniqueName="[Anag_Gestore].[Tipo Struttura]" caption="Tipo Struttura" attribute="1" defaultMemberUniqueName="[Anag_Gestore].[Tipo Struttura].[All]" allUniqueName="[Anag_Gestore].[Tipo Struttura].[All]" dimensionUniqueName="[Anag_Gestore]" displayFolder="" count="0" memberValueDatatype="130" unbalanced="0"/>
    <cacheHierarchy uniqueName="[Anag_Gestore].[Telefono]" caption="Telefono" attribute="1" defaultMemberUniqueName="[Anag_Gestore].[Telefono].[All]" allUniqueName="[Anag_Gestore].[Telefono].[All]" dimensionUniqueName="[Anag_Gestore]" displayFolder="" count="0" memberValueDatatype="130" unbalanced="0"/>
    <cacheHierarchy uniqueName="[Anag_Gestore].[E-mail]" caption="E-mail" attribute="1" defaultMemberUniqueName="[Anag_Gestore].[E-mail].[All]" allUniqueName="[Anag_Gestore].[E-mail].[All]" dimensionUniqueName="[Anag_Gestore]" displayFolder="" count="0" memberValueDatatype="130" unbalanced="0"/>
    <cacheHierarchy uniqueName="[Anag_Gestore].[Tipologia Utenza]" caption="Tipologia Utenza" attribute="1" defaultMemberUniqueName="[Anag_Gestore].[Tipologia Utenza].[All]" allUniqueName="[Anag_Gestore].[Tipologia Utenza].[All]" dimensionUniqueName="[Anag_Gestore]" displayFolder="" count="0" memberValueDatatype="130" unbalanced="0"/>
    <cacheHierarchy uniqueName="[Anag_Gestore].[Anziani Alzheimer]" caption="Anziani Alzheimer" attribute="1" defaultMemberUniqueName="[Anag_Gestore].[Anziani Alzheimer].[All]" allUniqueName="[Anag_Gestore].[Anziani Alzheimer].[All]" dimensionUniqueName="[Anag_Gestore]" displayFolder="" count="0" memberValueDatatype="130" unbalanced="0"/>
    <cacheHierarchy uniqueName="[Anag_Gestore].[Tipologia Titolare Aut.]" caption="Tipologia Titolare Aut." attribute="1" defaultMemberUniqueName="[Anag_Gestore].[Tipologia Titolare Aut.].[All]" allUniqueName="[Anag_Gestore].[Tipologia Titolare Aut.].[All]" dimensionUniqueName="[Anag_Gestore]" displayFolder="" count="0" memberValueDatatype="130" unbalanced="0"/>
    <cacheHierarchy uniqueName="[Anag_Gestore].[Titolare Autorizzazione]" caption="Titolare Autorizzazione" attribute="1" defaultMemberUniqueName="[Anag_Gestore].[Titolare Autorizzazione].[All]" allUniqueName="[Anag_Gestore].[Titolare Autorizzazione].[All]" dimensionUniqueName="[Anag_Gestore]" displayFolder="" count="0" memberValueDatatype="130" unbalanced="0"/>
    <cacheHierarchy uniqueName="[Anag_Gestore].[Posti Letto residenziale]" caption="Posti Letto residenziale" attribute="1" defaultMemberUniqueName="[Anag_Gestore].[Posti Letto residenziale].[All]" allUniqueName="[Anag_Gestore].[Posti Letto residenziale].[All]" dimensionUniqueName="[Anag_Gestore]" displayFolder="" count="0" memberValueDatatype="20" unbalanced="0"/>
    <cacheHierarchy uniqueName="[Anag_Gestore].[Posti centro diurno]" caption="Posti centro diurno" attribute="1" defaultMemberUniqueName="[Anag_Gestore].[Posti centro diurno].[All]" allUniqueName="[Anag_Gestore].[Posti centro diurno].[All]" dimensionUniqueName="[Anag_Gestore]" displayFolder="" count="0" memberValueDatatype="130" unbalanced="0"/>
    <cacheHierarchy uniqueName="[Anag_Gestore].[Posti RA]" caption="Posti RA" attribute="1" defaultMemberUniqueName="[Anag_Gestore].[Posti RA].[All]" allUniqueName="[Anag_Gestore].[Posti RA].[All]" dimensionUniqueName="[Anag_Gestore]" displayFolder="" count="0" memberValueDatatype="130" unbalanced="0"/>
    <cacheHierarchy uniqueName="[Anag_Gestore].[Posti RAA]" caption="Posti RAA" attribute="1" defaultMemberUniqueName="[Anag_Gestore].[Posti RAA].[All]" allUniqueName="[Anag_Gestore].[Posti RAA].[All]" dimensionUniqueName="[Anag_Gestore]" displayFolder="" count="0" memberValueDatatype="130" unbalanced="0"/>
    <cacheHierarchy uniqueName="[Anag_Gestore].[Posti RAB]" caption="Posti RAB" attribute="1" defaultMemberUniqueName="[Anag_Gestore].[Posti RAB].[All]" allUniqueName="[Anag_Gestore].[Posti RAB].[All]" dimensionUniqueName="[Anag_Gestore]" displayFolder="" count="0" memberValueDatatype="130" unbalanced="0"/>
    <cacheHierarchy uniqueName="[Anag_Gestore].[Posti RSA o RAF]" caption="Posti RSA o RAF" attribute="1" defaultMemberUniqueName="[Anag_Gestore].[Posti RSA o RAF].[All]" allUniqueName="[Anag_Gestore].[Posti RSA o RAF].[All]" dimensionUniqueName="[Anag_Gestore]" displayFolder="" count="0" memberValueDatatype="20" unbalanced="0"/>
    <cacheHierarchy uniqueName="[Anag_Gestore].[Posti NA o NAT]" caption="Posti NA o NAT" attribute="1" defaultMemberUniqueName="[Anag_Gestore].[Posti NA o NAT].[All]" allUniqueName="[Anag_Gestore].[Posti NA o NAT].[All]" dimensionUniqueName="[Anag_Gestore]" displayFolder="" count="0" memberValueDatatype="130" unbalanced="0"/>
    <cacheHierarchy uniqueName="[Anag_Gestore].[Posti Altro]" caption="Posti Altro" attribute="1" defaultMemberUniqueName="[Anag_Gestore].[Posti Altro].[All]" allUniqueName="[Anag_Gestore].[Posti Altro].[All]" dimensionUniqueName="[Anag_Gestore]" displayFolder="" count="0" memberValueDatatype="130" unbalanced="0"/>
    <cacheHierarchy uniqueName="[Anag_Gestore].[Posti per disabili]" caption="Posti per disabili" attribute="1" defaultMemberUniqueName="[Anag_Gestore].[Posti per disabili].[All]" allUniqueName="[Anag_Gestore].[Posti per disabili].[All]" dimensionUniqueName="[Anag_Gestore]" displayFolder="" count="0" memberValueDatatype="130" unbalanced="0"/>
    <cacheHierarchy uniqueName="[Anag_Gestore].[Struttura Accreditata]" caption="Struttura Accreditata" attribute="1" defaultMemberUniqueName="[Anag_Gestore].[Struttura Accreditata].[All]" allUniqueName="[Anag_Gestore].[Struttura Accreditata].[All]" dimensionUniqueName="[Anag_Gestore]" displayFolder="" count="0" memberValueDatatype="130" unbalanced="0"/>
    <cacheHierarchy uniqueName="[Anag_Gestore].[Posti accreditati]" caption="Posti accreditati" attribute="1" defaultMemberUniqueName="[Anag_Gestore].[Posti accreditati].[All]" allUniqueName="[Anag_Gestore].[Posti accreditati].[All]" dimensionUniqueName="[Anag_Gestore]" displayFolder="" count="0" memberValueDatatype="20" unbalanced="0"/>
    <cacheHierarchy uniqueName="[Anag_Prestazione].[NOMINATIVO]" caption="NOMINATIVO" attribute="1" defaultMemberUniqueName="[Anag_Prestazione].[NOMINATIVO].[All]" allUniqueName="[Anag_Prestazione].[NOMINATIVO].[All]" dimensionUniqueName="[Anag_Prestazione]" displayFolder="" count="0" memberValueDatatype="130" unbalanced="0"/>
    <cacheHierarchy uniqueName="[Anag_Prestazione].[INIZIALI]" caption="INIZIALI" attribute="1" defaultMemberUniqueName="[Anag_Prestazione].[INIZIALI].[All]" allUniqueName="[Anag_Prestazione].[INIZIALI].[All]" dimensionUniqueName="[Anag_Prestazione]" displayFolder="" count="0" memberValueDatatype="130" unbalanced="0"/>
    <cacheHierarchy uniqueName="[Anag_Prestazione].[C.F.]" caption="C.F." attribute="1" defaultMemberUniqueName="[Anag_Prestazione].[C.F.].[All]" allUniqueName="[Anag_Prestazione].[C.F.].[All]" dimensionUniqueName="[Anag_Prestazione]" displayFolder="" count="0" memberValueDatatype="130" unbalanced="0"/>
    <cacheHierarchy uniqueName="[Anag_Prestazione].[note]" caption="note" attribute="1" defaultMemberUniqueName="[Anag_Prestazione].[note].[All]" allUniqueName="[Anag_Prestazione].[note].[All]" dimensionUniqueName="[Anag_Prestazione]" displayFolder="" count="0" memberValueDatatype="130" unbalanced="0"/>
    <cacheHierarchy uniqueName="[Anag_Prestazione].[STATO]" caption="STATO" attribute="1" defaultMemberUniqueName="[Anag_Prestazione].[STATO].[All]" allUniqueName="[Anag_Prestazione].[STATO].[All]" dimensionUniqueName="[Anag_Prestazione]" displayFolder="" count="0" memberValueDatatype="130" unbalanced="0"/>
    <cacheHierarchy uniqueName="[Anag_Prestazione].[Assistente Sociale]" caption="Assistente Sociale" attribute="1" defaultMemberUniqueName="[Anag_Prestazione].[Assistente Sociale].[All]" allUniqueName="[Anag_Prestazione].[Assistente Sociale].[All]" dimensionUniqueName="[Anag_Prestazione]" displayFolder="" count="0" memberValueDatatype="130" unbalanced="0"/>
    <cacheHierarchy uniqueName="[Anag_Prestazione].[GESTORE]" caption="GESTORE" attribute="1" defaultMemberUniqueName="[Anag_Prestazione].[GESTORE].[All]" allUniqueName="[Anag_Prestazione].[GESTORE].[All]" dimensionUniqueName="[Anag_Prestazione]" displayFolder="" count="2" memberValueDatatype="130" unbalanced="0">
      <fieldsUsage count="2">
        <fieldUsage x="-1"/>
        <fieldUsage x="0"/>
      </fieldsUsage>
    </cacheHierarchy>
    <cacheHierarchy uniqueName="[Anag_Prestazione].[PARTITA IVA]" caption="PARTITA IVA" attribute="1" defaultMemberUniqueName="[Anag_Prestazione].[PARTITA IVA].[All]" allUniqueName="[Anag_Prestazione].[PARTITA IVA].[All]" dimensionUniqueName="[Anag_Prestazione]" displayFolder="" count="0" memberValueDatatype="130" unbalanced="0"/>
    <cacheHierarchy uniqueName="[Anag_Prestazione].[STRUTTURA ASSISTENZIALE]" caption="STRUTTURA ASSISTENZIALE" attribute="1" defaultMemberUniqueName="[Anag_Prestazione].[STRUTTURA ASSISTENZIALE].[All]" allUniqueName="[Anag_Prestazione].[STRUTTURA ASSISTENZIALE].[All]" dimensionUniqueName="[Anag_Prestazione]" displayFolder="" count="0" memberValueDatatype="130" unbalanced="0"/>
    <cacheHierarchy uniqueName="[Anag_Prestazione].[Inizio]" caption="Inizio" attribute="1" time="1" defaultMemberUniqueName="[Anag_Prestazione].[Inizio].[All]" allUniqueName="[Anag_Prestazione].[Inizio].[All]" dimensionUniqueName="[Anag_Prestazione]" displayFolder="" count="0" memberValueDatatype="7" unbalanced="0"/>
    <cacheHierarchy uniqueName="[Anag_Prestazione].[Fine]" caption="Fine" attribute="1" time="1" defaultMemberUniqueName="[Anag_Prestazione].[Fine].[All]" allUniqueName="[Anag_Prestazione].[Fine].[All]" dimensionUniqueName="[Anag_Prestazione]" displayFolder="" count="0" memberValueDatatype="7" unbalanced="0"/>
    <cacheHierarchy uniqueName="[Anag_Prestazione].[Giorni]" caption="Giorni" attribute="1" defaultMemberUniqueName="[Anag_Prestazione].[Giorni].[All]" allUniqueName="[Anag_Prestazione].[Giorni].[All]" dimensionUniqueName="[Anag_Prestazione]" displayFolder="" count="0" memberValueDatatype="20" unbalanced="0"/>
    <cacheHierarchy uniqueName="[Anag_Prestazione].[Retta alberghiera  Giornaliera/MENSILE]" caption="Retta alberghiera  Giornaliera/MENSILE" attribute="1" defaultMemberUniqueName="[Anag_Prestazione].[Retta alberghiera  Giornaliera/MENSILE].[All]" allUniqueName="[Anag_Prestazione].[Retta alberghiera  Giornaliera/MENSILE].[All]" dimensionUniqueName="[Anag_Prestazione]" displayFolder="" count="0" memberValueDatatype="5" unbalanced="0"/>
    <cacheHierarchy uniqueName="[Anag_Prestazione].[TOT_Retta Annua]" caption="TOT_Retta Annua" attribute="1" defaultMemberUniqueName="[Anag_Prestazione].[TOT_Retta Annua].[All]" allUniqueName="[Anag_Prestazione].[TOT_Retta Annua].[All]" dimensionUniqueName="[Anag_Prestazione]" displayFolder="" count="0" memberValueDatatype="5" unbalanced="0"/>
    <cacheHierarchy uniqueName="[Anag_Prestazione].[Comp. Utenza Mensile ANNO 2026]" caption="Comp. Utenza Mensile ANNO 2026" attribute="1" defaultMemberUniqueName="[Anag_Prestazione].[Comp. Utenza Mensile ANNO 2026].[All]" allUniqueName="[Anag_Prestazione].[Comp. Utenza Mensile ANNO 2026].[All]" dimensionUniqueName="[Anag_Prestazione]" displayFolder="" count="0" memberValueDatatype="5" unbalanced="0"/>
    <cacheHierarchy uniqueName="[Anag_Prestazione].[Colonna2 comp. Utenza mensile ANNO 2026 ARROT]" caption="Colonna2 comp. Utenza mensile ANNO 2026 ARROT" attribute="1" defaultMemberUniqueName="[Anag_Prestazione].[Colonna2 comp. Utenza mensile ANNO 2026 ARROT].[All]" allUniqueName="[Anag_Prestazione].[Colonna2 comp. Utenza mensile ANNO 2026 ARROT].[All]" dimensionUniqueName="[Anag_Prestazione]" displayFolder="" count="0" memberValueDatatype="5" unbalanced="0"/>
    <cacheHierarchy uniqueName="[Anag_Prestazione].[Comp. Utenza  Totale ANNO 2026]" caption="Comp. Utenza  Totale ANNO 2026" attribute="1" defaultMemberUniqueName="[Anag_Prestazione].[Comp. Utenza  Totale ANNO 2026].[All]" allUniqueName="[Anag_Prestazione].[Comp. Utenza  Totale ANNO 2026].[All]" dimensionUniqueName="[Anag_Prestazione]" displayFolder="" count="0" memberValueDatatype="5" unbalanced="0"/>
    <cacheHierarchy uniqueName="[Anag_Prestazione].[TOT_CISA31]" caption="TOT_CISA31" attribute="1" defaultMemberUniqueName="[Anag_Prestazione].[TOT_CISA31].[All]" allUniqueName="[Anag_Prestazione].[TOT_CISA31].[All]" dimensionUniqueName="[Anag_Prestazione]" displayFolder="" count="0" memberValueDatatype="5" unbalanced="0"/>
    <cacheHierarchy uniqueName="[Anag_Prestazione].[TOT_CISA31_arrotondam]" caption="TOT_CISA31_arrotondam" attribute="1" defaultMemberUniqueName="[Anag_Prestazione].[TOT_CISA31_arrotondam].[All]" allUniqueName="[Anag_Prestazione].[TOT_CISA31_arrotondam].[All]" dimensionUniqueName="[Anag_Prestazione]" displayFolder="" count="0" memberValueDatatype="5" unbalanced="0"/>
    <cacheHierarchy uniqueName="[Anag_Prestazione].[correttivo anno]" caption="correttivo anno" attribute="1" defaultMemberUniqueName="[Anag_Prestazione].[correttivo anno].[All]" allUniqueName="[Anag_Prestazione].[correttivo anno].[All]" dimensionUniqueName="[Anag_Prestazione]" displayFolder="" count="0" memberValueDatatype="20" unbalanced="0"/>
    <cacheHierarchy uniqueName="[Anag_Prestazione].[totale impegno 2026]" caption="totale impegno 2026" attribute="1" defaultMemberUniqueName="[Anag_Prestazione].[totale impegno 2026].[All]" allUniqueName="[Anag_Prestazione].[totale impegno 2026].[All]" dimensionUniqueName="[Anag_Prestazione]" displayFolder="" count="0" memberValueDatatype="5" unbalanced="0"/>
    <cacheHierarchy uniqueName="[Anag_Residenze].[Denominazione]" caption="Denominazione" attribute="1" defaultMemberUniqueName="[Anag_Residenze].[Denominazione].[All]" allUniqueName="[Anag_Residenze].[Denominazione].[All]" dimensionUniqueName="[Anag_Residenze]" displayFolder="" count="0" memberValueDatatype="130" unbalanced="0"/>
    <cacheHierarchy uniqueName="[Anag_Residenze].[Tipo presidio]" caption="Tipo presidio" attribute="1" defaultMemberUniqueName="[Anag_Residenze].[Tipo presidio].[All]" allUniqueName="[Anag_Residenze].[Tipo presidio].[All]" dimensionUniqueName="[Anag_Residenze]" displayFolder="" count="0" memberValueDatatype="130" unbalanced="0"/>
    <cacheHierarchy uniqueName="[Anag_Residenze].[ASL]" caption="ASL" attribute="1" defaultMemberUniqueName="[Anag_Residenze].[ASL].[All]" allUniqueName="[Anag_Residenze].[ASL].[All]" dimensionUniqueName="[Anag_Residenze]" displayFolder="" count="0" memberValueDatatype="130" unbalanced="0"/>
    <cacheHierarchy uniqueName="[Anag_Residenze].[Provincia]" caption="Provincia" attribute="1" defaultMemberUniqueName="[Anag_Residenze].[Provincia].[All]" allUniqueName="[Anag_Residenze].[Provincia].[All]" dimensionUniqueName="[Anag_Residenze]" displayFolder="" count="0" memberValueDatatype="130" unbalanced="0"/>
    <cacheHierarchy uniqueName="[Anag_Residenze].[Comune]" caption="Comune" attribute="1" defaultMemberUniqueName="[Anag_Residenze].[Comune].[All]" allUniqueName="[Anag_Residenze].[Comune].[All]" dimensionUniqueName="[Anag_Residenze]" displayFolder="" count="0" memberValueDatatype="130" unbalanced="0"/>
    <cacheHierarchy uniqueName="[Anag_Residenze].[Indirizzo]" caption="Indirizzo" attribute="1" defaultMemberUniqueName="[Anag_Residenze].[Indirizzo].[All]" allUniqueName="[Anag_Residenze].[Indirizzo].[All]" dimensionUniqueName="[Anag_Residenze]" displayFolder="" count="0" memberValueDatatype="130" unbalanced="0"/>
    <cacheHierarchy uniqueName="[Anag_Residenze].[Via]" caption="Via" attribute="1" defaultMemberUniqueName="[Anag_Residenze].[Via].[All]" allUniqueName="[Anag_Residenze].[Via].[All]" dimensionUniqueName="[Anag_Residenze]" displayFolder="" count="0" memberValueDatatype="130" unbalanced="0"/>
    <cacheHierarchy uniqueName="[Anag_Residenze].[Città]" caption="Città" attribute="1" defaultMemberUniqueName="[Anag_Residenze].[Città].[All]" allUniqueName="[Anag_Residenze].[Città].[All]" dimensionUniqueName="[Anag_Residenze]" displayFolder="" count="0" memberValueDatatype="130" unbalanced="0"/>
    <cacheHierarchy uniqueName="[Anag_Residenze].[Tipo Struttura]" caption="Tipo Struttura" attribute="1" defaultMemberUniqueName="[Anag_Residenze].[Tipo Struttura].[All]" allUniqueName="[Anag_Residenze].[Tipo Struttura].[All]" dimensionUniqueName="[Anag_Residenze]" displayFolder="" count="0" memberValueDatatype="130" unbalanced="0"/>
    <cacheHierarchy uniqueName="[Anag_Residenze].[Telefono]" caption="Telefono" attribute="1" defaultMemberUniqueName="[Anag_Residenze].[Telefono].[All]" allUniqueName="[Anag_Residenze].[Telefono].[All]" dimensionUniqueName="[Anag_Residenze]" displayFolder="" count="0" memberValueDatatype="130" unbalanced="0"/>
    <cacheHierarchy uniqueName="[Anag_Residenze].[E-mail]" caption="E-mail" attribute="1" defaultMemberUniqueName="[Anag_Residenze].[E-mail].[All]" allUniqueName="[Anag_Residenze].[E-mail].[All]" dimensionUniqueName="[Anag_Residenze]" displayFolder="" count="0" memberValueDatatype="130" unbalanced="0"/>
    <cacheHierarchy uniqueName="[Anag_Residenze].[Tipologia Utenza]" caption="Tipologia Utenza" attribute="1" defaultMemberUniqueName="[Anag_Residenze].[Tipologia Utenza].[All]" allUniqueName="[Anag_Residenze].[Tipologia Utenza].[All]" dimensionUniqueName="[Anag_Residenze]" displayFolder="" count="0" memberValueDatatype="130" unbalanced="0"/>
    <cacheHierarchy uniqueName="[Anag_Residenze].[Anziani Alzheimer]" caption="Anziani Alzheimer" attribute="1" defaultMemberUniqueName="[Anag_Residenze].[Anziani Alzheimer].[All]" allUniqueName="[Anag_Residenze].[Anziani Alzheimer].[All]" dimensionUniqueName="[Anag_Residenze]" displayFolder="" count="0" memberValueDatatype="130" unbalanced="0"/>
    <cacheHierarchy uniqueName="[Anag_Residenze].[Tipologia Titolare Aut.]" caption="Tipologia Titolare Aut." attribute="1" defaultMemberUniqueName="[Anag_Residenze].[Tipologia Titolare Aut.].[All]" allUniqueName="[Anag_Residenze].[Tipologia Titolare Aut.].[All]" dimensionUniqueName="[Anag_Residenze]" displayFolder="" count="0" memberValueDatatype="130" unbalanced="0"/>
    <cacheHierarchy uniqueName="[Anag_Residenze].[Titolare Autorizzazione]" caption="Titolare Autorizzazione" attribute="1" defaultMemberUniqueName="[Anag_Residenze].[Titolare Autorizzazione].[All]" allUniqueName="[Anag_Residenze].[Titolare Autorizzazione].[All]" dimensionUniqueName="[Anag_Residenze]" displayFolder="" count="0" memberValueDatatype="130" unbalanced="0"/>
    <cacheHierarchy uniqueName="[Anag_Residenze].[Posti Letto residenziale]" caption="Posti Letto residenziale" attribute="1" defaultMemberUniqueName="[Anag_Residenze].[Posti Letto residenziale].[All]" allUniqueName="[Anag_Residenze].[Posti Letto residenziale].[All]" dimensionUniqueName="[Anag_Residenze]" displayFolder="" count="0" memberValueDatatype="20" unbalanced="0"/>
    <cacheHierarchy uniqueName="[Anag_Residenze].[Posti centro diurno]" caption="Posti centro diurno" attribute="1" defaultMemberUniqueName="[Anag_Residenze].[Posti centro diurno].[All]" allUniqueName="[Anag_Residenze].[Posti centro diurno].[All]" dimensionUniqueName="[Anag_Residenze]" displayFolder="" count="0" memberValueDatatype="130" unbalanced="0"/>
    <cacheHierarchy uniqueName="[Anag_Residenze].[Posti RA]" caption="Posti RA" attribute="1" defaultMemberUniqueName="[Anag_Residenze].[Posti RA].[All]" allUniqueName="[Anag_Residenze].[Posti RA].[All]" dimensionUniqueName="[Anag_Residenze]" displayFolder="" count="0" memberValueDatatype="130" unbalanced="0"/>
    <cacheHierarchy uniqueName="[Anag_Residenze].[Posti RAA]" caption="Posti RAA" attribute="1" defaultMemberUniqueName="[Anag_Residenze].[Posti RAA].[All]" allUniqueName="[Anag_Residenze].[Posti RAA].[All]" dimensionUniqueName="[Anag_Residenze]" displayFolder="" count="0" memberValueDatatype="130" unbalanced="0"/>
    <cacheHierarchy uniqueName="[Anag_Residenze].[Posti RAB]" caption="Posti RAB" attribute="1" defaultMemberUniqueName="[Anag_Residenze].[Posti RAB].[All]" allUniqueName="[Anag_Residenze].[Posti RAB].[All]" dimensionUniqueName="[Anag_Residenze]" displayFolder="" count="0" memberValueDatatype="130" unbalanced="0"/>
    <cacheHierarchy uniqueName="[Anag_Residenze].[Posti RSA o RAF]" caption="Posti RSA o RAF" attribute="1" defaultMemberUniqueName="[Anag_Residenze].[Posti RSA o RAF].[All]" allUniqueName="[Anag_Residenze].[Posti RSA o RAF].[All]" dimensionUniqueName="[Anag_Residenze]" displayFolder="" count="0" memberValueDatatype="20" unbalanced="0"/>
    <cacheHierarchy uniqueName="[Anag_Residenze].[Posti NA o NAT]" caption="Posti NA o NAT" attribute="1" defaultMemberUniqueName="[Anag_Residenze].[Posti NA o NAT].[All]" allUniqueName="[Anag_Residenze].[Posti NA o NAT].[All]" dimensionUniqueName="[Anag_Residenze]" displayFolder="" count="0" memberValueDatatype="130" unbalanced="0"/>
    <cacheHierarchy uniqueName="[Anag_Residenze].[Posti Altro]" caption="Posti Altro" attribute="1" defaultMemberUniqueName="[Anag_Residenze].[Posti Altro].[All]" allUniqueName="[Anag_Residenze].[Posti Altro].[All]" dimensionUniqueName="[Anag_Residenze]" displayFolder="" count="0" memberValueDatatype="130" unbalanced="0"/>
    <cacheHierarchy uniqueName="[Anag_Residenze].[Posti per disabili]" caption="Posti per disabili" attribute="1" defaultMemberUniqueName="[Anag_Residenze].[Posti per disabili].[All]" allUniqueName="[Anag_Residenze].[Posti per disabili].[All]" dimensionUniqueName="[Anag_Residenze]" displayFolder="" count="0" memberValueDatatype="130" unbalanced="0"/>
    <cacheHierarchy uniqueName="[Anag_Residenze].[Struttura Accreditata]" caption="Struttura Accreditata" attribute="1" defaultMemberUniqueName="[Anag_Residenze].[Struttura Accreditata].[All]" allUniqueName="[Anag_Residenze].[Struttura Accreditata].[All]" dimensionUniqueName="[Anag_Residenze]" displayFolder="" count="0" memberValueDatatype="130" unbalanced="0"/>
    <cacheHierarchy uniqueName="[Anag_Residenze].[Posti accreditati]" caption="Posti accreditati" attribute="1" defaultMemberUniqueName="[Anag_Residenze].[Posti accreditati].[All]" allUniqueName="[Anag_Residenze].[Posti accreditati].[All]" dimensionUniqueName="[Anag_Residenze]" displayFolder="" count="0" memberValueDatatype="20" unbalanced="0"/>
    <cacheHierarchy uniqueName="[Anag_Residenze].[Strutture CISA]" caption="Strutture CISA" attribute="1" defaultMemberUniqueName="[Anag_Residenze].[Strutture CISA].[All]" allUniqueName="[Anag_Residenze].[Strutture CISA].[All]" dimensionUniqueName="[Anag_Residenze]" displayFolder="" count="0" memberValueDatatype="130" unbalanced="0"/>
    <cacheHierarchy uniqueName="[Anag_Gestore].[Strutture CISA]" caption="Strutture CISA" attribute="1" defaultMemberUniqueName="[Anag_Gestore].[Strutture CISA].[All]" allUniqueName="[Anag_Gestore].[Strutture CISA].[All]" dimensionUniqueName="[Anag_Gestore]" displayFolder="" count="0" memberValueDatatype="130" unbalanced="0" hidden="1"/>
    <cacheHierarchy uniqueName="[Measures].[__XL_Count Anag_Prestazione]" caption="__XL_Count Anag_Prestazione" measure="1" displayFolder="" measureGroup="Anag_Prestazione" count="0" hidden="1"/>
    <cacheHierarchy uniqueName="[Measures].[__XL_Count Anag_Gestore]" caption="__XL_Count Anag_Gestore" measure="1" displayFolder="" measureGroup="Anag_Gestore" count="0" hidden="1"/>
    <cacheHierarchy uniqueName="[Measures].[__XL_Count Anag_Residenze]" caption="__XL_Count Anag_Residenze" measure="1" displayFolder="" measureGroup="Anag_Residenze" count="0" hidden="1"/>
    <cacheHierarchy uniqueName="[Measures].[__XL_Count Anag_Assistiti]" caption="__XL_Count Anag_Assistiti" measure="1" displayFolder="" measureGroup="Anag_Assistiti" count="0" hidden="1"/>
    <cacheHierarchy uniqueName="[Measures].[__No measures defined]" caption="__No measures defined" measure="1" displayFolder="" count="0" hidden="1"/>
    <cacheHierarchy uniqueName="[Measures].[Conteggio di STRUTTURA]" caption="Conteggio di STRUTTURA" measure="1" displayFolder="" measureGroup="Anag_Assistiti" count="0" hidden="1">
      <extLst>
        <ext xmlns:x15="http://schemas.microsoft.com/office/spreadsheetml/2010/11/main" uri="{B97F6D7D-B522-45F9-BDA1-12C45D357490}">
          <x15:cacheHierarchy aggregatedColumn="3"/>
        </ext>
      </extLst>
    </cacheHierarchy>
    <cacheHierarchy uniqueName="[Measures].[Somma di QUOTA DOVUTA UTENTE]" caption="Somma di QUOTA DOVUTA UTENTE" measure="1" displayFolder="" measureGroup="Anag_Assistiti" count="0" hidden="1">
      <extLst>
        <ext xmlns:x15="http://schemas.microsoft.com/office/spreadsheetml/2010/11/main" uri="{B97F6D7D-B522-45F9-BDA1-12C45D357490}">
          <x15:cacheHierarchy aggregatedColumn="27"/>
        </ext>
      </extLst>
    </cacheHierarchy>
    <cacheHierarchy uniqueName="[Measures].[Somma di DETRAZIONI GENERICHE O RENDITE NON ALTRIMENTI CONSIDERATE (es. terreni agricoli)]" caption="Somma di DETRAZIONI GENERICHE O RENDITE NON ALTRIMENTI CONSIDERATE (es. terreni agricoli)" measure="1" displayFolder="" measureGroup="Anag_Assistiti" count="0" hidden="1">
      <extLst>
        <ext xmlns:x15="http://schemas.microsoft.com/office/spreadsheetml/2010/11/main" uri="{B97F6D7D-B522-45F9-BDA1-12C45D357490}">
          <x15:cacheHierarchy aggregatedColumn="4"/>
        </ext>
      </extLst>
    </cacheHierarchy>
    <cacheHierarchy uniqueName="[Measures].[Somma di correttivo anno]" caption="Somma di correttivo anno" measure="1" displayFolder="" measureGroup="Anag_Prestazione" count="0" hidden="1">
      <extLst>
        <ext xmlns:x15="http://schemas.microsoft.com/office/spreadsheetml/2010/11/main" uri="{B97F6D7D-B522-45F9-BDA1-12C45D357490}">
          <x15:cacheHierarchy aggregatedColumn="77"/>
        </ext>
      </extLst>
    </cacheHierarchy>
    <cacheHierarchy uniqueName="[Measures].[Conteggio di NOMINATIVO]" caption="Conteggio di NOMINATIVO" measure="1" displayFolder="" measureGroup="Anag_Prestazione" count="0" hidden="1">
      <extLst>
        <ext xmlns:x15="http://schemas.microsoft.com/office/spreadsheetml/2010/11/main" uri="{B97F6D7D-B522-45F9-BDA1-12C45D357490}">
          <x15:cacheHierarchy aggregatedColumn="58"/>
        </ext>
      </extLst>
    </cacheHierarchy>
    <cacheHierarchy uniqueName="[Measures].[Conteggio di NOMINATIVO 2]" caption="Conteggio di NOMINATIVO 2" measure="1" displayFolder="" measureGroup="Anag_Assistiti" count="0" hidden="1">
      <extLst>
        <ext xmlns:x15="http://schemas.microsoft.com/office/spreadsheetml/2010/11/main" uri="{B97F6D7D-B522-45F9-BDA1-12C45D357490}">
          <x15:cacheHierarchy aggregatedColumn="0"/>
        </ext>
      </extLst>
    </cacheHierarchy>
    <cacheHierarchy uniqueName="[Measures].[Conteggio di GESTORE]" caption="Conteggio di GESTORE" measure="1" displayFolder="" measureGroup="Anag_Prestazione" count="0" hidden="1">
      <extLst>
        <ext xmlns:x15="http://schemas.microsoft.com/office/spreadsheetml/2010/11/main" uri="{B97F6D7D-B522-45F9-BDA1-12C45D357490}">
          <x15:cacheHierarchy aggregatedColumn="64"/>
        </ext>
      </extLst>
    </cacheHierarchy>
    <cacheHierarchy uniqueName="[Measures].[Somma di totale impegno 2026]" caption="Somma di totale impegno 2026" measure="1" displayFolder="" measureGroup="Anag_Prestazione" count="0" hidden="1">
      <extLst>
        <ext xmlns:x15="http://schemas.microsoft.com/office/spreadsheetml/2010/11/main" uri="{B97F6D7D-B522-45F9-BDA1-12C45D357490}">
          <x15:cacheHierarchy aggregatedColumn="78"/>
        </ext>
      </extLst>
    </cacheHierarchy>
  </cacheHierarchies>
  <kpis count="0"/>
  <dimensions count="5">
    <dimension name="Anag_Assistiti" uniqueName="[Anag_Assistiti]" caption="Anag_Assistiti"/>
    <dimension name="Anag_Gestore" uniqueName="[Anag_Gestore]" caption="Anag_Gestore"/>
    <dimension name="Anag_Prestazione" uniqueName="[Anag_Prestazione]" caption="Anag_Prestazione"/>
    <dimension name="Anag_Residenze" uniqueName="[Anag_Residenze]" caption="Anag_Residenze"/>
    <dimension measure="1" name="Measures" uniqueName="[Measures]" caption="Measures"/>
  </dimensions>
  <measureGroups count="4">
    <measureGroup name="Anag_Assistiti" caption="Anag_Assistiti"/>
    <measureGroup name="Anag_Gestore" caption="Anag_Gestore"/>
    <measureGroup name="Anag_Prestazione" caption="Anag_Prestazione"/>
    <measureGroup name="Anag_Residenze" caption="Anag_Residenze"/>
  </measureGroups>
  <maps count="8">
    <map measureGroup="0" dimension="0"/>
    <map measureGroup="1" dimension="1"/>
    <map measureGroup="1" dimension="3"/>
    <map measureGroup="2" dimension="0"/>
    <map measureGroup="2" dimension="1"/>
    <map measureGroup="2" dimension="2"/>
    <map measureGroup="2" dimension="3"/>
    <map measureGroup="3" dimension="3"/>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ore" refreshedDate="46083.563026851851" backgroundQuery="1" createdVersion="6" refreshedVersion="8" minRefreshableVersion="3" recordCount="0" supportSubquery="1" supportAdvancedDrill="1" xr:uid="{00000000-000A-0000-FFFF-FFFF00000000}">
  <cacheSource type="external" connectionId="1"/>
  <cacheFields count="5">
    <cacheField name="[Measures].[Somma di totale impegno 2026]" caption="Somma di totale impegno 2026" numFmtId="0" hierarchy="119" level="32767"/>
    <cacheField name="[Anag_Gestore].[GESTORE].[GESTORE]" caption="GESTORE" numFmtId="0" hierarchy="28" level="1">
      <sharedItems count="14">
        <s v="ATENA NUOVE DIMENSIONI SRL"/>
        <s v="CASA DI RIPOSO UMBERTO I° E MARGHERITA DI SAVOIA"/>
        <s v="CASA SOGGIORNO PER ANZIANI SAN GIUSEPPE"/>
        <s v="CODESS SOCIALE SOCIETA’ COOPERATIVA SOCIALE"/>
        <s v="EMEIS ITALIA S.P.A."/>
        <s v="FONDAZIONE QUARANTA"/>
        <s v="FONDAZIONE RESIDENZA DEL BOSCO"/>
        <s v="G.M.R. Cooperativa sociale"/>
        <s v="IST.POVERE FIGLIE DI SAN GAETANO - TORINO"/>
        <s v="KOS CARE S.R.L."/>
        <s v="OPERA PIA FACCIO FRICHIERI"/>
        <s v="PERLORO SRL"/>
        <s v="Sereni Orizzonti 1 SpA"/>
        <s v="SOCIALCOOP CONSORZIO COOPERATIVE SOCIALI"/>
      </sharedItems>
    </cacheField>
    <cacheField name="[Anag_Gestore].[C.I.G.].[C.I.G.]" caption="C.I.G." numFmtId="0" hierarchy="29" level="1">
      <sharedItems count="14">
        <s v="B9FCC0B435"/>
        <s v="B9FCC45412"/>
        <s v="BA72709925"/>
        <s v="B9FCC95616"/>
        <s v="B9FCD4FF91"/>
        <s v="B9FCD86CF5"/>
        <s v="B9FCDC2E78"/>
        <s v="B9FCE0FE03"/>
        <s v="B9FCE6984A"/>
        <s v="B9FCEFB0C8"/>
        <s v="B9FCF4D472"/>
        <s v="B9FCF80E85"/>
        <s v="B9FCFF5F12"/>
        <s v="B9FD0FD8F0"/>
      </sharedItems>
    </cacheField>
    <cacheField name="[Anag_Gestore].[INDIRIZZO GESTORE].[INDIRIZZO GESTORE]" caption="INDIRIZZO GESTORE" numFmtId="0" hierarchy="30" level="1">
      <sharedItems count="14">
        <s v="VIA TORINO, 1 FRAZIONE BESSOLO"/>
        <s v="VIA DEL PORTO 60, 10022 CARMAGNOLA (TORINO)"/>
        <s v="VIA ALDO MORO 2, 14022 CASTELNUOVO DON BOSCO (AT)"/>
        <s v="Via G. Boccaccio 96, 35128, Padova (PD)"/>
        <s v="Via San Donato 97 – 10144 Torino"/>
        <s v="VIA SAN REMIGIO, 46/48"/>
        <s v="PIAZZA UMBERTO I 1 - 12048 - SOMMARIVA DEL BOSCO (CN)"/>
        <s v="Via Piemonte n. 27 Mondovì CN"/>
        <s v="VIA ROMA 11, 10060 PANCALIERI (TO)"/>
        <s v="VIA DURINI,9 - 20122 - MILANO (MI)"/>
        <s v="VIA SILVIO PELLICO, 2 - 10041 - CARIGNANO"/>
        <s v="VIA VALOBRA,197 - 10022 - CARMAGNOLA (TO)"/>
        <s v="Via Vittorio Veneto, 45 Udine (UD)"/>
        <s v="VIA XX SETTEMBRE, 126 - 14100 ASTI"/>
      </sharedItems>
    </cacheField>
    <cacheField name="[Anag_Gestore].[P.IVA GESTORE].[P.IVA GESTORE]" caption="P.IVA GESTORE" numFmtId="0" hierarchy="31" level="1">
      <sharedItems count="14">
        <s v="IT07779800015"/>
        <s v="IT03974210019"/>
        <s v="IT01229650054"/>
        <s v="IT03174760276"/>
        <s v="IT03328780964"/>
        <s v="IT05623870010"/>
        <s v="IT01769610047"/>
        <s v="IT03312210044"/>
        <s v="IT01762590014"/>
        <s v="IT01148190547"/>
        <s v="IT05639170017"/>
        <s v="IT11464860011"/>
        <s v="IT02833470301"/>
        <s v="IT01017410059"/>
      </sharedItems>
    </cacheField>
  </cacheFields>
  <cacheHierarchies count="120">
    <cacheHierarchy uniqueName="[Anag_Assistiti].[NOMINATIVO]" caption="NOMINATIVO" attribute="1" defaultMemberUniqueName="[Anag_Assistiti].[NOMINATIVO].[All]" allUniqueName="[Anag_Assistiti].[NOMINATIVO].[All]" dimensionUniqueName="[Anag_Assistiti]" displayFolder="" count="2" memberValueDatatype="130" unbalanced="0"/>
    <cacheHierarchy uniqueName="[Anag_Assistiti].[C.F.]" caption="C.F." attribute="1" defaultMemberUniqueName="[Anag_Assistiti].[C.F.].[All]" allUniqueName="[Anag_Assistiti].[C.F.].[All]" dimensionUniqueName="[Anag_Assistiti]" displayFolder="" count="0" memberValueDatatype="130" unbalanced="0"/>
    <cacheHierarchy uniqueName="[Anag_Assistiti].[COMUNE APPARTENENZA CISA31]" caption="COMUNE APPARTENENZA CISA31" attribute="1" defaultMemberUniqueName="[Anag_Assistiti].[COMUNE APPARTENENZA CISA31].[All]" allUniqueName="[Anag_Assistiti].[COMUNE APPARTENENZA CISA31].[All]" dimensionUniqueName="[Anag_Assistiti]" displayFolder="" count="0" memberValueDatatype="130" unbalanced="0"/>
    <cacheHierarchy uniqueName="[Anag_Assistiti].[STRUTTURA]" caption="STRUTTURA" attribute="1" defaultMemberUniqueName="[Anag_Assistiti].[STRUTTURA].[All]" allUniqueName="[Anag_Assistiti].[STRUTTURA].[All]" dimensionUniqueName="[Anag_Assistiti]" displayFolder="" count="0" memberValueDatatype="130" unbalanced="0"/>
    <cacheHierarchy uniqueName="[Anag_Assistiti].[DETRAZIONI GENERICHE O RENDITE NON ALTRIMENTI CONSIDERATE (es. terreni agricoli)]" caption="DETRAZIONI GENERICHE O RENDITE NON ALTRIMENTI CONSIDERATE (es. terreni agricoli)" attribute="1" defaultMemberUniqueName="[Anag_Assistiti].[DETRAZIONI GENERICHE O RENDITE NON ALTRIMENTI CONSIDERATE (es. terreni agricoli)].[All]" allUniqueName="[Anag_Assistiti].[DETRAZIONI GENERICHE O RENDITE NON ALTRIMENTI CONSIDERATE (es. terreni agricoli)].[All]" dimensionUniqueName="[Anag_Assistiti]" displayFolder="" count="0" memberValueDatatype="5" unbalanced="0"/>
    <cacheHierarchy uniqueName="[Anag_Assistiti].[Reddito  effetivamente percepito  Art. 3, comma 2 letta) Reg. Consortile]" caption="Reddito  effetivamente percepito  Art. 3, comma 2 letta) Reg. Consortile" attribute="1" defaultMemberUniqueName="[Anag_Assistiti].[Reddito  effetivamente percepito  Art. 3, comma 2 letta) Reg. Consortile].[All]" allUniqueName="[Anag_Assistiti].[Reddito  effetivamente percepito  Art. 3, comma 2 letta) Reg. Consortile].[All]" dimensionUniqueName="[Anag_Assistiti]" displayFolder="" count="0" memberValueDatatype="5" unbalanced="0"/>
    <cacheHierarchy uniqueName="[Anag_Assistiti].[Reddito  figurativo delleattività finanziarie Art. 3, comma 2 lett. b) Reg. Consortile]" caption="Reddito  figurativo delleattività finanziarie Art. 3, comma 2 lett. b) Reg. Consortile" attribute="1" defaultMemberUniqueName="[Anag_Assistiti].[Reddito  figurativo delleattività finanziarie Art. 3, comma 2 lett. b) Reg. Consortile].[All]" allUniqueName="[Anag_Assistiti].[Reddito  figurativo delleattività finanziarie Art. 3, comma 2 lett. b) Reg. Consortile].[All]" dimensionUniqueName="[Anag_Assistiti]" displayFolder="" count="0" memberValueDatatype="20" unbalanced="0"/>
    <cacheHierarchy uniqueName="[Anag_Assistiti].[Proventi derivanti da attività agricole Art. 3, comma 2 lett. c) Reg. Consortile]" caption="Proventi derivanti da attività agricole Art. 3, comma 2 lett. c) Reg. Consortile" attribute="1" defaultMemberUniqueName="[Anag_Assistiti].[Proventi derivanti da attività agricole Art. 3, comma 2 lett. c) Reg. Consortile].[All]" allUniqueName="[Anag_Assistiti].[Proventi derivanti da attività agricole Art. 3, comma 2 lett. c) Reg. Consortile].[All]" dimensionUniqueName="[Anag_Assistiti]" displayFolder="" count="0" memberValueDatatype="20" unbalanced="0"/>
    <cacheHierarchy uniqueName="[Anag_Assistiti].[depositi e conti correnti bancari e postali Art. 3, comma 3 lett. a) Reg. Consortile]" caption="depositi e conti correnti bancari e postali Art. 3, comma 3 lett. a) Reg. Consortile" attribute="1" defaultMemberUniqueName="[Anag_Assistiti].[depositi e conti correnti bancari e postali Art. 3, comma 3 lett. a) Reg. Consortile].[All]" allUniqueName="[Anag_Assistiti].[depositi e conti correnti bancari e postali Art. 3, comma 3 lett. a) Reg. Consortile].[All]" dimensionUniqueName="[Anag_Assistiti]" displayFolder="" count="0" memberValueDatatype="5" unbalanced="0"/>
    <cacheHierarchy uniqueName="[Anag_Assistiti].[titoli di Sato, obbligazioni, ecc... Art. 3, comma 3 lett. b) Reg. Consortile]" caption="titoli di Sato, obbligazioni, ecc... Art. 3, comma 3 lett. b) Reg. Consortile" attribute="1" defaultMemberUniqueName="[Anag_Assistiti].[titoli di Sato, obbligazioni, ecc... Art. 3, comma 3 lett. b) Reg. Consortile].[All]" allUniqueName="[Anag_Assistiti].[titoli di Sato, obbligazioni, ecc... Art. 3, comma 3 lett. b) Reg. Consortile].[All]" dimensionUniqueName="[Anag_Assistiti]" displayFolder="" count="0" memberValueDatatype="20" unbalanced="0"/>
    <cacheHierarchy uniqueName="[Anag_Assistiti].[Azioni o OICR, ecc... Art. 3, comma 3 lett. c) Reg. Consortile]" caption="Azioni o OICR, ecc... Art. 3, comma 3 lett. c) Reg. Consortile" attribute="1" defaultMemberUniqueName="[Anag_Assistiti].[Azioni o OICR, ecc... Art. 3, comma 3 lett. c) Reg. Consortile].[All]" allUniqueName="[Anag_Assistiti].[Azioni o OICR, ecc... Art. 3, comma 3 lett. c) Reg. Consortile].[All]" dimensionUniqueName="[Anag_Assistiti]" displayFolder="" count="0" memberValueDatatype="20" unbalanced="0"/>
    <cacheHierarchy uniqueName="[Anag_Assistiti].[Partecipazioni azionarie in società quotate Art. 3, comma 3 lett. d) Reg. Consortile]" caption="Partecipazioni azionarie in società quotate Art. 3, comma 3 lett. d) Reg. Consortile" attribute="1" defaultMemberUniqueName="[Anag_Assistiti].[Partecipazioni azionarie in società quotate Art. 3, comma 3 lett. d) Reg. Consortile].[All]" allUniqueName="[Anag_Assistiti].[Partecipazioni azionarie in società quotate Art. 3, comma 3 lett. d) Reg. Consortile].[All]" dimensionUniqueName="[Anag_Assistiti]" displayFolder="" count="0" memberValueDatatype="20" unbalanced="0"/>
    <cacheHierarchy uniqueName="[Anag_Assistiti].[Partecipazioni azionarie in società non quotate Art. 3, comma 3 lett. e) Reg. Consortile]" caption="Partecipazioni azionarie in società non quotate Art. 3, comma 3 lett. e) Reg. Consortile" attribute="1" defaultMemberUniqueName="[Anag_Assistiti].[Partecipazioni azionarie in società non quotate Art. 3, comma 3 lett. e) Reg. Consortile].[All]" allUniqueName="[Anag_Assistiti].[Partecipazioni azionarie in società non quotate Art. 3, comma 3 lett. e) Reg. Consortile].[All]" dimensionUniqueName="[Anag_Assistiti]" displayFolder="" count="0" memberValueDatatype="20" unbalanced="0"/>
    <cacheHierarchy uniqueName="[Anag_Assistiti].[Masse patrimoniali Art. 3, comma 3 lett. f) Reg. Consortile]" caption="Masse patrimoniali Art. 3, comma 3 lett. f) Reg. Consortile" attribute="1" defaultMemberUniqueName="[Anag_Assistiti].[Masse patrimoniali Art. 3, comma 3 lett. f) Reg. Consortile].[All]" allUniqueName="[Anag_Assistiti].[Masse patrimoniali Art. 3, comma 3 lett. f) Reg. Consortile].[All]" dimensionUniqueName="[Anag_Assistiti]" displayFolder="" count="0" memberValueDatatype="20" unbalanced="0"/>
    <cacheHierarchy uniqueName="[Anag_Assistiti].[Alti strumenti e rapporti finanziari Art. 3, comma 3 lett. g) Reg. Consortile]" caption="Alti strumenti e rapporti finanziari Art. 3, comma 3 lett. g) Reg. Consortile" attribute="1" defaultMemberUniqueName="[Anag_Assistiti].[Alti strumenti e rapporti finanziari Art. 3, comma 3 lett. g) Reg. Consortile].[All]" allUniqueName="[Anag_Assistiti].[Alti strumenti e rapporti finanziari Art. 3, comma 3 lett. g) Reg. Consortile].[All]" dimensionUniqueName="[Anag_Assistiti]" displayFolder="" count="0" memberValueDatatype="20" unbalanced="0"/>
    <cacheHierarchy uniqueName="[Anag_Assistiti].[Imprese individuali Art. 3, comma 3 lett. h) Reg. Consortile]" caption="Imprese individuali Art. 3, comma 3 lett. h) Reg. Consortile" attribute="1" defaultMemberUniqueName="[Anag_Assistiti].[Imprese individuali Art. 3, comma 3 lett. h) Reg. Consortile].[All]" allUniqueName="[Anag_Assistiti].[Imprese individuali Art. 3, comma 3 lett. h) Reg. Consortile].[All]" dimensionUniqueName="[Anag_Assistiti]" displayFolder="" count="0" memberValueDatatype="20" unbalanced="0"/>
    <cacheHierarchy uniqueName="[Anag_Assistiti].[Valore dei beni mobili Art. 3, comma 3 lett. i) Reg. Consortile]" caption="Valore dei beni mobili Art. 3, comma 3 lett. i) Reg. Consortile" attribute="1" defaultMemberUniqueName="[Anag_Assistiti].[Valore dei beni mobili Art. 3, comma 3 lett. i) Reg. Consortile].[All]" allUniqueName="[Anag_Assistiti].[Valore dei beni mobili Art. 3, comma 3 lett. i) Reg. Consortile].[All]" dimensionUniqueName="[Anag_Assistiti]" displayFolder="" count="0" memberValueDatatype="20" unbalanced="0"/>
    <cacheHierarchy uniqueName="[Anag_Assistiti].[Franchigia Patrimonio mobiliare]" caption="Franchigia Patrimonio mobiliare" attribute="1" defaultMemberUniqueName="[Anag_Assistiti].[Franchigia Patrimonio mobiliare].[All]" allUniqueName="[Anag_Assistiti].[Franchigia Patrimonio mobiliare].[All]" dimensionUniqueName="[Anag_Assistiti]" displayFolder="" count="0" memberValueDatatype="5" unbalanced="0"/>
    <cacheHierarchy uniqueName="[Anag_Assistiti].[Valore Diritti reali (esclusa nuda proprietà) Art. 3, comma 4 lett. a) Reg. Consortile]" caption="Valore Diritti reali (esclusa nuda proprietà) Art. 3, comma 4 lett. a) Reg. Consortile" attribute="1" defaultMemberUniqueName="[Anag_Assistiti].[Valore Diritti reali (esclusa nuda proprietà) Art. 3, comma 4 lett. a) Reg. Consortile].[All]" allUniqueName="[Anag_Assistiti].[Valore Diritti reali (esclusa nuda proprietà) Art. 3, comma 4 lett. a) Reg. Consortile].[All]" dimensionUniqueName="[Anag_Assistiti]" displayFolder="" count="0" memberValueDatatype="20" unbalanced="0"/>
    <cacheHierarchy uniqueName="[Anag_Assistiti].[Valore dei beni donati nei cinque anni precedenti richiesta  Art. 3, comma 4 lett. b) Reg. Consortil]" caption="Valore dei beni donati nei cinque anni precedenti richiesta  Art. 3, comma 4 lett. b) Reg. Consortil" attribute="1" defaultMemberUniqueName="[Anag_Assistiti].[Valore dei beni donati nei cinque anni precedenti richiesta  Art. 3, comma 4 lett. b) Reg. Consortil].[All]" allUniqueName="[Anag_Assistiti].[Valore dei beni donati nei cinque anni precedenti richiesta  Art. 3, comma 4 lett. b) Reg. Consortil].[All]" dimensionUniqueName="[Anag_Assistiti]" displayFolder="" count="0" memberValueDatatype="20" unbalanced="0"/>
    <cacheHierarchy uniqueName="[Anag_Assistiti].[Franchigia Patrimonio mobiliare2]" caption="Franchigia Patrimonio mobiliare2" attribute="1" defaultMemberUniqueName="[Anag_Assistiti].[Franchigia Patrimonio mobiliare2].[All]" allUniqueName="[Anag_Assistiti].[Franchigia Patrimonio mobiliare2].[All]" dimensionUniqueName="[Anag_Assistiti]" displayFolder="" count="0" memberValueDatatype="5" unbalanced="0"/>
    <cacheHierarchy uniqueName="[Anag_Assistiti].[TOT. REDDITO]" caption="TOT. REDDITO" attribute="1" defaultMemberUniqueName="[Anag_Assistiti].[TOT. REDDITO].[All]" allUniqueName="[Anag_Assistiti].[TOT. REDDITO].[All]" dimensionUniqueName="[Anag_Assistiti]" displayFolder="" count="0" memberValueDatatype="5" unbalanced="0"/>
    <cacheHierarchy uniqueName="[Anag_Assistiti].[TOT PATRIMONIO MOBILIARE]" caption="TOT PATRIMONIO MOBILIARE" attribute="1" defaultMemberUniqueName="[Anag_Assistiti].[TOT PATRIMONIO MOBILIARE].[All]" allUniqueName="[Anag_Assistiti].[TOT PATRIMONIO MOBILIARE].[All]" dimensionUniqueName="[Anag_Assistiti]" displayFolder="" count="0" memberValueDatatype="5" unbalanced="0"/>
    <cacheHierarchy uniqueName="[Anag_Assistiti].[TOT PATRIMONIO IMMOBILIARE]" caption="TOT PATRIMONIO IMMOBILIARE" attribute="1" defaultMemberUniqueName="[Anag_Assistiti].[TOT PATRIMONIO IMMOBILIARE].[All]" allUniqueName="[Anag_Assistiti].[TOT PATRIMONIO IMMOBILIARE].[All]" dimensionUniqueName="[Anag_Assistiti]" displayFolder="" count="0" memberValueDatatype="20" unbalanced="0"/>
    <cacheHierarchy uniqueName="[Anag_Assistiti].[TOTALE ANNUO]" caption="TOTALE ANNUO" attribute="1" defaultMemberUniqueName="[Anag_Assistiti].[TOTALE ANNUO].[All]" allUniqueName="[Anag_Assistiti].[TOTALE ANNUO].[All]" dimensionUniqueName="[Anag_Assistiti]" displayFolder="" count="0" memberValueDatatype="5" unbalanced="0"/>
    <cacheHierarchy uniqueName="[Anag_Assistiti].[TOTALE MENSILE]" caption="TOTALE MENSILE" attribute="1" defaultMemberUniqueName="[Anag_Assistiti].[TOTALE MENSILE].[All]" allUniqueName="[Anag_Assistiti].[TOTALE MENSILE].[All]" dimensionUniqueName="[Anag_Assistiti]" displayFolder="" count="0" memberValueDatatype="5" unbalanced="0"/>
    <cacheHierarchy uniqueName="[Anag_Assistiti].[QUOTA DISPONIBILITA']" caption="QUOTA DISPONIBILITA'" attribute="1" defaultMemberUniqueName="[Anag_Assistiti].[QUOTA DISPONIBILITA'].[All]" allUniqueName="[Anag_Assistiti].[QUOTA DISPONIBILITA'].[All]" dimensionUniqueName="[Anag_Assistiti]" displayFolder="" count="0" memberValueDatatype="20" unbalanced="0"/>
    <cacheHierarchy uniqueName="[Anag_Assistiti].[QUOTA DOVUTA UTENTE]" caption="QUOTA DOVUTA UTENTE" attribute="1" defaultMemberUniqueName="[Anag_Assistiti].[QUOTA DOVUTA UTENTE].[All]" allUniqueName="[Anag_Assistiti].[QUOTA DOVUTA UTENTE].[All]" dimensionUniqueName="[Anag_Assistiti]" displayFolder="" count="0" memberValueDatatype="5" unbalanced="0"/>
    <cacheHierarchy uniqueName="[Anag_Gestore].[GESTORE]" caption="GESTORE" attribute="1" defaultMemberUniqueName="[Anag_Gestore].[GESTORE].[All]" allUniqueName="[Anag_Gestore].[GESTORE].[All]" dimensionUniqueName="[Anag_Gestore]" displayFolder="" count="2" memberValueDatatype="130" unbalanced="0">
      <fieldsUsage count="2">
        <fieldUsage x="-1"/>
        <fieldUsage x="1"/>
      </fieldsUsage>
    </cacheHierarchy>
    <cacheHierarchy uniqueName="[Anag_Gestore].[C.I.G.]" caption="C.I.G." attribute="1" defaultMemberUniqueName="[Anag_Gestore].[C.I.G.].[All]" allUniqueName="[Anag_Gestore].[C.I.G.].[All]" dimensionUniqueName="[Anag_Gestore]" displayFolder="" count="2" memberValueDatatype="130" unbalanced="0">
      <fieldsUsage count="2">
        <fieldUsage x="-1"/>
        <fieldUsage x="2"/>
      </fieldsUsage>
    </cacheHierarchy>
    <cacheHierarchy uniqueName="[Anag_Gestore].[INDIRIZZO GESTORE]" caption="INDIRIZZO GESTORE" attribute="1" defaultMemberUniqueName="[Anag_Gestore].[INDIRIZZO GESTORE].[All]" allUniqueName="[Anag_Gestore].[INDIRIZZO GESTORE].[All]" dimensionUniqueName="[Anag_Gestore]" displayFolder="" count="2" memberValueDatatype="130" unbalanced="0">
      <fieldsUsage count="2">
        <fieldUsage x="-1"/>
        <fieldUsage x="3"/>
      </fieldsUsage>
    </cacheHierarchy>
    <cacheHierarchy uniqueName="[Anag_Gestore].[P.IVA GESTORE]" caption="P.IVA GESTORE" attribute="1" defaultMemberUniqueName="[Anag_Gestore].[P.IVA GESTORE].[All]" allUniqueName="[Anag_Gestore].[P.IVA GESTORE].[All]" dimensionUniqueName="[Anag_Gestore]" displayFolder="" count="2" memberValueDatatype="130" unbalanced="0">
      <fieldsUsage count="2">
        <fieldUsage x="-1"/>
        <fieldUsage x="4"/>
      </fieldsUsage>
    </cacheHierarchy>
    <cacheHierarchy uniqueName="[Anag_Gestore].[Denominazione]" caption="Denominazione" attribute="1" defaultMemberUniqueName="[Anag_Gestore].[Denominazione].[All]" allUniqueName="[Anag_Gestore].[Denominazione].[All]" dimensionUniqueName="[Anag_Gestore]" displayFolder="" count="2" memberValueDatatype="130" unbalanced="0"/>
    <cacheHierarchy uniqueName="[Anag_Gestore].[Tipo presidio]" caption="Tipo presidio" attribute="1" defaultMemberUniqueName="[Anag_Gestore].[Tipo presidio].[All]" allUniqueName="[Anag_Gestore].[Tipo presidio].[All]" dimensionUniqueName="[Anag_Gestore]" displayFolder="" count="0" memberValueDatatype="130" unbalanced="0"/>
    <cacheHierarchy uniqueName="[Anag_Gestore].[ASL]" caption="ASL" attribute="1" defaultMemberUniqueName="[Anag_Gestore].[ASL].[All]" allUniqueName="[Anag_Gestore].[ASL].[All]" dimensionUniqueName="[Anag_Gestore]" displayFolder="" count="0" memberValueDatatype="130" unbalanced="0"/>
    <cacheHierarchy uniqueName="[Anag_Gestore].[Provincia]" caption="Provincia" attribute="1" defaultMemberUniqueName="[Anag_Gestore].[Provincia].[All]" allUniqueName="[Anag_Gestore].[Provincia].[All]" dimensionUniqueName="[Anag_Gestore]" displayFolder="" count="0" memberValueDatatype="130" unbalanced="0"/>
    <cacheHierarchy uniqueName="[Anag_Gestore].[Comune]" caption="Comune" attribute="1" defaultMemberUniqueName="[Anag_Gestore].[Comune].[All]" allUniqueName="[Anag_Gestore].[Comune].[All]" dimensionUniqueName="[Anag_Gestore]" displayFolder="" count="0" memberValueDatatype="130" unbalanced="0"/>
    <cacheHierarchy uniqueName="[Anag_Gestore].[Indirizzo]" caption="Indirizzo" attribute="1" defaultMemberUniqueName="[Anag_Gestore].[Indirizzo].[All]" allUniqueName="[Anag_Gestore].[Indirizzo].[All]" dimensionUniqueName="[Anag_Gestore]" displayFolder="" count="0" memberValueDatatype="130" unbalanced="0"/>
    <cacheHierarchy uniqueName="[Anag_Gestore].[Via]" caption="Via" attribute="1" defaultMemberUniqueName="[Anag_Gestore].[Via].[All]" allUniqueName="[Anag_Gestore].[Via].[All]" dimensionUniqueName="[Anag_Gestore]" displayFolder="" count="0" memberValueDatatype="130" unbalanced="0"/>
    <cacheHierarchy uniqueName="[Anag_Gestore].[Città]" caption="Città" attribute="1" defaultMemberUniqueName="[Anag_Gestore].[Città].[All]" allUniqueName="[Anag_Gestore].[Città].[All]" dimensionUniqueName="[Anag_Gestore]" displayFolder="" count="0" memberValueDatatype="130" unbalanced="0"/>
    <cacheHierarchy uniqueName="[Anag_Gestore].[Tipo Struttura]" caption="Tipo Struttura" attribute="1" defaultMemberUniqueName="[Anag_Gestore].[Tipo Struttura].[All]" allUniqueName="[Anag_Gestore].[Tipo Struttura].[All]" dimensionUniqueName="[Anag_Gestore]" displayFolder="" count="0" memberValueDatatype="130" unbalanced="0"/>
    <cacheHierarchy uniqueName="[Anag_Gestore].[Telefono]" caption="Telefono" attribute="1" defaultMemberUniqueName="[Anag_Gestore].[Telefono].[All]" allUniqueName="[Anag_Gestore].[Telefono].[All]" dimensionUniqueName="[Anag_Gestore]" displayFolder="" count="0" memberValueDatatype="130" unbalanced="0"/>
    <cacheHierarchy uniqueName="[Anag_Gestore].[E-mail]" caption="E-mail" attribute="1" defaultMemberUniqueName="[Anag_Gestore].[E-mail].[All]" allUniqueName="[Anag_Gestore].[E-mail].[All]" dimensionUniqueName="[Anag_Gestore]" displayFolder="" count="0" memberValueDatatype="130" unbalanced="0"/>
    <cacheHierarchy uniqueName="[Anag_Gestore].[Tipologia Utenza]" caption="Tipologia Utenza" attribute="1" defaultMemberUniqueName="[Anag_Gestore].[Tipologia Utenza].[All]" allUniqueName="[Anag_Gestore].[Tipologia Utenza].[All]" dimensionUniqueName="[Anag_Gestore]" displayFolder="" count="0" memberValueDatatype="130" unbalanced="0"/>
    <cacheHierarchy uniqueName="[Anag_Gestore].[Anziani Alzheimer]" caption="Anziani Alzheimer" attribute="1" defaultMemberUniqueName="[Anag_Gestore].[Anziani Alzheimer].[All]" allUniqueName="[Anag_Gestore].[Anziani Alzheimer].[All]" dimensionUniqueName="[Anag_Gestore]" displayFolder="" count="0" memberValueDatatype="130" unbalanced="0"/>
    <cacheHierarchy uniqueName="[Anag_Gestore].[Tipologia Titolare Aut.]" caption="Tipologia Titolare Aut." attribute="1" defaultMemberUniqueName="[Anag_Gestore].[Tipologia Titolare Aut.].[All]" allUniqueName="[Anag_Gestore].[Tipologia Titolare Aut.].[All]" dimensionUniqueName="[Anag_Gestore]" displayFolder="" count="0" memberValueDatatype="130" unbalanced="0"/>
    <cacheHierarchy uniqueName="[Anag_Gestore].[Titolare Autorizzazione]" caption="Titolare Autorizzazione" attribute="1" defaultMemberUniqueName="[Anag_Gestore].[Titolare Autorizzazione].[All]" allUniqueName="[Anag_Gestore].[Titolare Autorizzazione].[All]" dimensionUniqueName="[Anag_Gestore]" displayFolder="" count="0" memberValueDatatype="130" unbalanced="0"/>
    <cacheHierarchy uniqueName="[Anag_Gestore].[Posti Letto residenziale]" caption="Posti Letto residenziale" attribute="1" defaultMemberUniqueName="[Anag_Gestore].[Posti Letto residenziale].[All]" allUniqueName="[Anag_Gestore].[Posti Letto residenziale].[All]" dimensionUniqueName="[Anag_Gestore]" displayFolder="" count="0" memberValueDatatype="20" unbalanced="0"/>
    <cacheHierarchy uniqueName="[Anag_Gestore].[Posti centro diurno]" caption="Posti centro diurno" attribute="1" defaultMemberUniqueName="[Anag_Gestore].[Posti centro diurno].[All]" allUniqueName="[Anag_Gestore].[Posti centro diurno].[All]" dimensionUniqueName="[Anag_Gestore]" displayFolder="" count="0" memberValueDatatype="130" unbalanced="0"/>
    <cacheHierarchy uniqueName="[Anag_Gestore].[Posti RA]" caption="Posti RA" attribute="1" defaultMemberUniqueName="[Anag_Gestore].[Posti RA].[All]" allUniqueName="[Anag_Gestore].[Posti RA].[All]" dimensionUniqueName="[Anag_Gestore]" displayFolder="" count="0" memberValueDatatype="130" unbalanced="0"/>
    <cacheHierarchy uniqueName="[Anag_Gestore].[Posti RAA]" caption="Posti RAA" attribute="1" defaultMemberUniqueName="[Anag_Gestore].[Posti RAA].[All]" allUniqueName="[Anag_Gestore].[Posti RAA].[All]" dimensionUniqueName="[Anag_Gestore]" displayFolder="" count="0" memberValueDatatype="130" unbalanced="0"/>
    <cacheHierarchy uniqueName="[Anag_Gestore].[Posti RAB]" caption="Posti RAB" attribute="1" defaultMemberUniqueName="[Anag_Gestore].[Posti RAB].[All]" allUniqueName="[Anag_Gestore].[Posti RAB].[All]" dimensionUniqueName="[Anag_Gestore]" displayFolder="" count="0" memberValueDatatype="130" unbalanced="0"/>
    <cacheHierarchy uniqueName="[Anag_Gestore].[Posti RSA o RAF]" caption="Posti RSA o RAF" attribute="1" defaultMemberUniqueName="[Anag_Gestore].[Posti RSA o RAF].[All]" allUniqueName="[Anag_Gestore].[Posti RSA o RAF].[All]" dimensionUniqueName="[Anag_Gestore]" displayFolder="" count="0" memberValueDatatype="20" unbalanced="0"/>
    <cacheHierarchy uniqueName="[Anag_Gestore].[Posti NA o NAT]" caption="Posti NA o NAT" attribute="1" defaultMemberUniqueName="[Anag_Gestore].[Posti NA o NAT].[All]" allUniqueName="[Anag_Gestore].[Posti NA o NAT].[All]" dimensionUniqueName="[Anag_Gestore]" displayFolder="" count="0" memberValueDatatype="130" unbalanced="0"/>
    <cacheHierarchy uniqueName="[Anag_Gestore].[Posti Altro]" caption="Posti Altro" attribute="1" defaultMemberUniqueName="[Anag_Gestore].[Posti Altro].[All]" allUniqueName="[Anag_Gestore].[Posti Altro].[All]" dimensionUniqueName="[Anag_Gestore]" displayFolder="" count="0" memberValueDatatype="130" unbalanced="0"/>
    <cacheHierarchy uniqueName="[Anag_Gestore].[Posti per disabili]" caption="Posti per disabili" attribute="1" defaultMemberUniqueName="[Anag_Gestore].[Posti per disabili].[All]" allUniqueName="[Anag_Gestore].[Posti per disabili].[All]" dimensionUniqueName="[Anag_Gestore]" displayFolder="" count="0" memberValueDatatype="130" unbalanced="0"/>
    <cacheHierarchy uniqueName="[Anag_Gestore].[Struttura Accreditata]" caption="Struttura Accreditata" attribute="1" defaultMemberUniqueName="[Anag_Gestore].[Struttura Accreditata].[All]" allUniqueName="[Anag_Gestore].[Struttura Accreditata].[All]" dimensionUniqueName="[Anag_Gestore]" displayFolder="" count="0" memberValueDatatype="130" unbalanced="0"/>
    <cacheHierarchy uniqueName="[Anag_Gestore].[Posti accreditati]" caption="Posti accreditati" attribute="1" defaultMemberUniqueName="[Anag_Gestore].[Posti accreditati].[All]" allUniqueName="[Anag_Gestore].[Posti accreditati].[All]" dimensionUniqueName="[Anag_Gestore]" displayFolder="" count="0" memberValueDatatype="20" unbalanced="0"/>
    <cacheHierarchy uniqueName="[Anag_Prestazione].[NOMINATIVO]" caption="NOMINATIVO" attribute="1" defaultMemberUniqueName="[Anag_Prestazione].[NOMINATIVO].[All]" allUniqueName="[Anag_Prestazione].[NOMINATIVO].[All]" dimensionUniqueName="[Anag_Prestazione]" displayFolder="" count="0" memberValueDatatype="130" unbalanced="0"/>
    <cacheHierarchy uniqueName="[Anag_Prestazione].[INIZIALI]" caption="INIZIALI" attribute="1" defaultMemberUniqueName="[Anag_Prestazione].[INIZIALI].[All]" allUniqueName="[Anag_Prestazione].[INIZIALI].[All]" dimensionUniqueName="[Anag_Prestazione]" displayFolder="" count="0" memberValueDatatype="130" unbalanced="0"/>
    <cacheHierarchy uniqueName="[Anag_Prestazione].[C.F.]" caption="C.F." attribute="1" defaultMemberUniqueName="[Anag_Prestazione].[C.F.].[All]" allUniqueName="[Anag_Prestazione].[C.F.].[All]" dimensionUniqueName="[Anag_Prestazione]" displayFolder="" count="0" memberValueDatatype="130" unbalanced="0"/>
    <cacheHierarchy uniqueName="[Anag_Prestazione].[note]" caption="note" attribute="1" defaultMemberUniqueName="[Anag_Prestazione].[note].[All]" allUniqueName="[Anag_Prestazione].[note].[All]" dimensionUniqueName="[Anag_Prestazione]" displayFolder="" count="0" memberValueDatatype="130" unbalanced="0"/>
    <cacheHierarchy uniqueName="[Anag_Prestazione].[STATO]" caption="STATO" attribute="1" defaultMemberUniqueName="[Anag_Prestazione].[STATO].[All]" allUniqueName="[Anag_Prestazione].[STATO].[All]" dimensionUniqueName="[Anag_Prestazione]" displayFolder="" count="0" memberValueDatatype="130" unbalanced="0"/>
    <cacheHierarchy uniqueName="[Anag_Prestazione].[Assistente Sociale]" caption="Assistente Sociale" attribute="1" defaultMemberUniqueName="[Anag_Prestazione].[Assistente Sociale].[All]" allUniqueName="[Anag_Prestazione].[Assistente Sociale].[All]" dimensionUniqueName="[Anag_Prestazione]" displayFolder="" count="0" memberValueDatatype="130" unbalanced="0"/>
    <cacheHierarchy uniqueName="[Anag_Prestazione].[GESTORE]" caption="GESTORE" attribute="1" defaultMemberUniqueName="[Anag_Prestazione].[GESTORE].[All]" allUniqueName="[Anag_Prestazione].[GESTORE].[All]" dimensionUniqueName="[Anag_Prestazione]" displayFolder="" count="0" memberValueDatatype="130" unbalanced="0"/>
    <cacheHierarchy uniqueName="[Anag_Prestazione].[PARTITA IVA]" caption="PARTITA IVA" attribute="1" defaultMemberUniqueName="[Anag_Prestazione].[PARTITA IVA].[All]" allUniqueName="[Anag_Prestazione].[PARTITA IVA].[All]" dimensionUniqueName="[Anag_Prestazione]" displayFolder="" count="0" memberValueDatatype="130" unbalanced="0"/>
    <cacheHierarchy uniqueName="[Anag_Prestazione].[STRUTTURA ASSISTENZIALE]" caption="STRUTTURA ASSISTENZIALE" attribute="1" defaultMemberUniqueName="[Anag_Prestazione].[STRUTTURA ASSISTENZIALE].[All]" allUniqueName="[Anag_Prestazione].[STRUTTURA ASSISTENZIALE].[All]" dimensionUniqueName="[Anag_Prestazione]" displayFolder="" count="0" memberValueDatatype="130" unbalanced="0"/>
    <cacheHierarchy uniqueName="[Anag_Prestazione].[Inizio]" caption="Inizio" attribute="1" time="1" defaultMemberUniqueName="[Anag_Prestazione].[Inizio].[All]" allUniqueName="[Anag_Prestazione].[Inizio].[All]" dimensionUniqueName="[Anag_Prestazione]" displayFolder="" count="0" memberValueDatatype="7" unbalanced="0"/>
    <cacheHierarchy uniqueName="[Anag_Prestazione].[Fine]" caption="Fine" attribute="1" time="1" defaultMemberUniqueName="[Anag_Prestazione].[Fine].[All]" allUniqueName="[Anag_Prestazione].[Fine].[All]" dimensionUniqueName="[Anag_Prestazione]" displayFolder="" count="0" memberValueDatatype="7" unbalanced="0"/>
    <cacheHierarchy uniqueName="[Anag_Prestazione].[Giorni]" caption="Giorni" attribute="1" defaultMemberUniqueName="[Anag_Prestazione].[Giorni].[All]" allUniqueName="[Anag_Prestazione].[Giorni].[All]" dimensionUniqueName="[Anag_Prestazione]" displayFolder="" count="0" memberValueDatatype="20" unbalanced="0"/>
    <cacheHierarchy uniqueName="[Anag_Prestazione].[Retta alberghiera  Giornaliera/MENSILE]" caption="Retta alberghiera  Giornaliera/MENSILE" attribute="1" defaultMemberUniqueName="[Anag_Prestazione].[Retta alberghiera  Giornaliera/MENSILE].[All]" allUniqueName="[Anag_Prestazione].[Retta alberghiera  Giornaliera/MENSILE].[All]" dimensionUniqueName="[Anag_Prestazione]" displayFolder="" count="0" memberValueDatatype="5" unbalanced="0"/>
    <cacheHierarchy uniqueName="[Anag_Prestazione].[TOT_Retta Annua]" caption="TOT_Retta Annua" attribute="1" defaultMemberUniqueName="[Anag_Prestazione].[TOT_Retta Annua].[All]" allUniqueName="[Anag_Prestazione].[TOT_Retta Annua].[All]" dimensionUniqueName="[Anag_Prestazione]" displayFolder="" count="0" memberValueDatatype="5" unbalanced="0"/>
    <cacheHierarchy uniqueName="[Anag_Prestazione].[Comp. Utenza Mensile ANNO 2026]" caption="Comp. Utenza Mensile ANNO 2026" attribute="1" defaultMemberUniqueName="[Anag_Prestazione].[Comp. Utenza Mensile ANNO 2026].[All]" allUniqueName="[Anag_Prestazione].[Comp. Utenza Mensile ANNO 2026].[All]" dimensionUniqueName="[Anag_Prestazione]" displayFolder="" count="0" memberValueDatatype="5" unbalanced="0"/>
    <cacheHierarchy uniqueName="[Anag_Prestazione].[Colonna2 comp. Utenza mensile ANNO 2026 ARROT]" caption="Colonna2 comp. Utenza mensile ANNO 2026 ARROT" attribute="1" defaultMemberUniqueName="[Anag_Prestazione].[Colonna2 comp. Utenza mensile ANNO 2026 ARROT].[All]" allUniqueName="[Anag_Prestazione].[Colonna2 comp. Utenza mensile ANNO 2026 ARROT].[All]" dimensionUniqueName="[Anag_Prestazione]" displayFolder="" count="0" memberValueDatatype="5" unbalanced="0"/>
    <cacheHierarchy uniqueName="[Anag_Prestazione].[Comp. Utenza  Totale ANNO 2026]" caption="Comp. Utenza  Totale ANNO 2026" attribute="1" defaultMemberUniqueName="[Anag_Prestazione].[Comp. Utenza  Totale ANNO 2026].[All]" allUniqueName="[Anag_Prestazione].[Comp. Utenza  Totale ANNO 2026].[All]" dimensionUniqueName="[Anag_Prestazione]" displayFolder="" count="0" memberValueDatatype="5" unbalanced="0"/>
    <cacheHierarchy uniqueName="[Anag_Prestazione].[TOT_CISA31]" caption="TOT_CISA31" attribute="1" defaultMemberUniqueName="[Anag_Prestazione].[TOT_CISA31].[All]" allUniqueName="[Anag_Prestazione].[TOT_CISA31].[All]" dimensionUniqueName="[Anag_Prestazione]" displayFolder="" count="0" memberValueDatatype="5" unbalanced="0"/>
    <cacheHierarchy uniqueName="[Anag_Prestazione].[TOT_CISA31_arrotondam]" caption="TOT_CISA31_arrotondam" attribute="1" defaultMemberUniqueName="[Anag_Prestazione].[TOT_CISA31_arrotondam].[All]" allUniqueName="[Anag_Prestazione].[TOT_CISA31_arrotondam].[All]" dimensionUniqueName="[Anag_Prestazione]" displayFolder="" count="0" memberValueDatatype="5" unbalanced="0"/>
    <cacheHierarchy uniqueName="[Anag_Prestazione].[correttivo anno]" caption="correttivo anno" attribute="1" defaultMemberUniqueName="[Anag_Prestazione].[correttivo anno].[All]" allUniqueName="[Anag_Prestazione].[correttivo anno].[All]" dimensionUniqueName="[Anag_Prestazione]" displayFolder="" count="0" memberValueDatatype="20" unbalanced="0"/>
    <cacheHierarchy uniqueName="[Anag_Prestazione].[totale impegno 2026]" caption="totale impegno 2026" attribute="1" defaultMemberUniqueName="[Anag_Prestazione].[totale impegno 2026].[All]" allUniqueName="[Anag_Prestazione].[totale impegno 2026].[All]" dimensionUniqueName="[Anag_Prestazione]" displayFolder="" count="0" memberValueDatatype="5" unbalanced="0"/>
    <cacheHierarchy uniqueName="[Anag_Residenze].[Denominazione]" caption="Denominazione" attribute="1" defaultMemberUniqueName="[Anag_Residenze].[Denominazione].[All]" allUniqueName="[Anag_Residenze].[Denominazione].[All]" dimensionUniqueName="[Anag_Residenze]" displayFolder="" count="0" memberValueDatatype="130" unbalanced="0"/>
    <cacheHierarchy uniqueName="[Anag_Residenze].[Tipo presidio]" caption="Tipo presidio" attribute="1" defaultMemberUniqueName="[Anag_Residenze].[Tipo presidio].[All]" allUniqueName="[Anag_Residenze].[Tipo presidio].[All]" dimensionUniqueName="[Anag_Residenze]" displayFolder="" count="0" memberValueDatatype="130" unbalanced="0"/>
    <cacheHierarchy uniqueName="[Anag_Residenze].[ASL]" caption="ASL" attribute="1" defaultMemberUniqueName="[Anag_Residenze].[ASL].[All]" allUniqueName="[Anag_Residenze].[ASL].[All]" dimensionUniqueName="[Anag_Residenze]" displayFolder="" count="0" memberValueDatatype="130" unbalanced="0"/>
    <cacheHierarchy uniqueName="[Anag_Residenze].[Provincia]" caption="Provincia" attribute="1" defaultMemberUniqueName="[Anag_Residenze].[Provincia].[All]" allUniqueName="[Anag_Residenze].[Provincia].[All]" dimensionUniqueName="[Anag_Residenze]" displayFolder="" count="0" memberValueDatatype="130" unbalanced="0"/>
    <cacheHierarchy uniqueName="[Anag_Residenze].[Comune]" caption="Comune" attribute="1" defaultMemberUniqueName="[Anag_Residenze].[Comune].[All]" allUniqueName="[Anag_Residenze].[Comune].[All]" dimensionUniqueName="[Anag_Residenze]" displayFolder="" count="0" memberValueDatatype="130" unbalanced="0"/>
    <cacheHierarchy uniqueName="[Anag_Residenze].[Indirizzo]" caption="Indirizzo" attribute="1" defaultMemberUniqueName="[Anag_Residenze].[Indirizzo].[All]" allUniqueName="[Anag_Residenze].[Indirizzo].[All]" dimensionUniqueName="[Anag_Residenze]" displayFolder="" count="0" memberValueDatatype="130" unbalanced="0"/>
    <cacheHierarchy uniqueName="[Anag_Residenze].[Via]" caption="Via" attribute="1" defaultMemberUniqueName="[Anag_Residenze].[Via].[All]" allUniqueName="[Anag_Residenze].[Via].[All]" dimensionUniqueName="[Anag_Residenze]" displayFolder="" count="0" memberValueDatatype="130" unbalanced="0"/>
    <cacheHierarchy uniqueName="[Anag_Residenze].[Città]" caption="Città" attribute="1" defaultMemberUniqueName="[Anag_Residenze].[Città].[All]" allUniqueName="[Anag_Residenze].[Città].[All]" dimensionUniqueName="[Anag_Residenze]" displayFolder="" count="0" memberValueDatatype="130" unbalanced="0"/>
    <cacheHierarchy uniqueName="[Anag_Residenze].[Tipo Struttura]" caption="Tipo Struttura" attribute="1" defaultMemberUniqueName="[Anag_Residenze].[Tipo Struttura].[All]" allUniqueName="[Anag_Residenze].[Tipo Struttura].[All]" dimensionUniqueName="[Anag_Residenze]" displayFolder="" count="0" memberValueDatatype="130" unbalanced="0"/>
    <cacheHierarchy uniqueName="[Anag_Residenze].[Telefono]" caption="Telefono" attribute="1" defaultMemberUniqueName="[Anag_Residenze].[Telefono].[All]" allUniqueName="[Anag_Residenze].[Telefono].[All]" dimensionUniqueName="[Anag_Residenze]" displayFolder="" count="0" memberValueDatatype="130" unbalanced="0"/>
    <cacheHierarchy uniqueName="[Anag_Residenze].[E-mail]" caption="E-mail" attribute="1" defaultMemberUniqueName="[Anag_Residenze].[E-mail].[All]" allUniqueName="[Anag_Residenze].[E-mail].[All]" dimensionUniqueName="[Anag_Residenze]" displayFolder="" count="0" memberValueDatatype="130" unbalanced="0"/>
    <cacheHierarchy uniqueName="[Anag_Residenze].[Tipologia Utenza]" caption="Tipologia Utenza" attribute="1" defaultMemberUniqueName="[Anag_Residenze].[Tipologia Utenza].[All]" allUniqueName="[Anag_Residenze].[Tipologia Utenza].[All]" dimensionUniqueName="[Anag_Residenze]" displayFolder="" count="0" memberValueDatatype="130" unbalanced="0"/>
    <cacheHierarchy uniqueName="[Anag_Residenze].[Anziani Alzheimer]" caption="Anziani Alzheimer" attribute="1" defaultMemberUniqueName="[Anag_Residenze].[Anziani Alzheimer].[All]" allUniqueName="[Anag_Residenze].[Anziani Alzheimer].[All]" dimensionUniqueName="[Anag_Residenze]" displayFolder="" count="0" memberValueDatatype="130" unbalanced="0"/>
    <cacheHierarchy uniqueName="[Anag_Residenze].[Tipologia Titolare Aut.]" caption="Tipologia Titolare Aut." attribute="1" defaultMemberUniqueName="[Anag_Residenze].[Tipologia Titolare Aut.].[All]" allUniqueName="[Anag_Residenze].[Tipologia Titolare Aut.].[All]" dimensionUniqueName="[Anag_Residenze]" displayFolder="" count="0" memberValueDatatype="130" unbalanced="0"/>
    <cacheHierarchy uniqueName="[Anag_Residenze].[Titolare Autorizzazione]" caption="Titolare Autorizzazione" attribute="1" defaultMemberUniqueName="[Anag_Residenze].[Titolare Autorizzazione].[All]" allUniqueName="[Anag_Residenze].[Titolare Autorizzazione].[All]" dimensionUniqueName="[Anag_Residenze]" displayFolder="" count="0" memberValueDatatype="130" unbalanced="0"/>
    <cacheHierarchy uniqueName="[Anag_Residenze].[Posti Letto residenziale]" caption="Posti Letto residenziale" attribute="1" defaultMemberUniqueName="[Anag_Residenze].[Posti Letto residenziale].[All]" allUniqueName="[Anag_Residenze].[Posti Letto residenziale].[All]" dimensionUniqueName="[Anag_Residenze]" displayFolder="" count="0" memberValueDatatype="20" unbalanced="0"/>
    <cacheHierarchy uniqueName="[Anag_Residenze].[Posti centro diurno]" caption="Posti centro diurno" attribute="1" defaultMemberUniqueName="[Anag_Residenze].[Posti centro diurno].[All]" allUniqueName="[Anag_Residenze].[Posti centro diurno].[All]" dimensionUniqueName="[Anag_Residenze]" displayFolder="" count="0" memberValueDatatype="130" unbalanced="0"/>
    <cacheHierarchy uniqueName="[Anag_Residenze].[Posti RA]" caption="Posti RA" attribute="1" defaultMemberUniqueName="[Anag_Residenze].[Posti RA].[All]" allUniqueName="[Anag_Residenze].[Posti RA].[All]" dimensionUniqueName="[Anag_Residenze]" displayFolder="" count="0" memberValueDatatype="130" unbalanced="0"/>
    <cacheHierarchy uniqueName="[Anag_Residenze].[Posti RAA]" caption="Posti RAA" attribute="1" defaultMemberUniqueName="[Anag_Residenze].[Posti RAA].[All]" allUniqueName="[Anag_Residenze].[Posti RAA].[All]" dimensionUniqueName="[Anag_Residenze]" displayFolder="" count="0" memberValueDatatype="130" unbalanced="0"/>
    <cacheHierarchy uniqueName="[Anag_Residenze].[Posti RAB]" caption="Posti RAB" attribute="1" defaultMemberUniqueName="[Anag_Residenze].[Posti RAB].[All]" allUniqueName="[Anag_Residenze].[Posti RAB].[All]" dimensionUniqueName="[Anag_Residenze]" displayFolder="" count="0" memberValueDatatype="130" unbalanced="0"/>
    <cacheHierarchy uniqueName="[Anag_Residenze].[Posti RSA o RAF]" caption="Posti RSA o RAF" attribute="1" defaultMemberUniqueName="[Anag_Residenze].[Posti RSA o RAF].[All]" allUniqueName="[Anag_Residenze].[Posti RSA o RAF].[All]" dimensionUniqueName="[Anag_Residenze]" displayFolder="" count="0" memberValueDatatype="20" unbalanced="0"/>
    <cacheHierarchy uniqueName="[Anag_Residenze].[Posti NA o NAT]" caption="Posti NA o NAT" attribute="1" defaultMemberUniqueName="[Anag_Residenze].[Posti NA o NAT].[All]" allUniqueName="[Anag_Residenze].[Posti NA o NAT].[All]" dimensionUniqueName="[Anag_Residenze]" displayFolder="" count="0" memberValueDatatype="130" unbalanced="0"/>
    <cacheHierarchy uniqueName="[Anag_Residenze].[Posti Altro]" caption="Posti Altro" attribute="1" defaultMemberUniqueName="[Anag_Residenze].[Posti Altro].[All]" allUniqueName="[Anag_Residenze].[Posti Altro].[All]" dimensionUniqueName="[Anag_Residenze]" displayFolder="" count="0" memberValueDatatype="130" unbalanced="0"/>
    <cacheHierarchy uniqueName="[Anag_Residenze].[Posti per disabili]" caption="Posti per disabili" attribute="1" defaultMemberUniqueName="[Anag_Residenze].[Posti per disabili].[All]" allUniqueName="[Anag_Residenze].[Posti per disabili].[All]" dimensionUniqueName="[Anag_Residenze]" displayFolder="" count="0" memberValueDatatype="130" unbalanced="0"/>
    <cacheHierarchy uniqueName="[Anag_Residenze].[Struttura Accreditata]" caption="Struttura Accreditata" attribute="1" defaultMemberUniqueName="[Anag_Residenze].[Struttura Accreditata].[All]" allUniqueName="[Anag_Residenze].[Struttura Accreditata].[All]" dimensionUniqueName="[Anag_Residenze]" displayFolder="" count="0" memberValueDatatype="130" unbalanced="0"/>
    <cacheHierarchy uniqueName="[Anag_Residenze].[Posti accreditati]" caption="Posti accreditati" attribute="1" defaultMemberUniqueName="[Anag_Residenze].[Posti accreditati].[All]" allUniqueName="[Anag_Residenze].[Posti accreditati].[All]" dimensionUniqueName="[Anag_Residenze]" displayFolder="" count="0" memberValueDatatype="20" unbalanced="0"/>
    <cacheHierarchy uniqueName="[Anag_Residenze].[Strutture CISA]" caption="Strutture CISA" attribute="1" defaultMemberUniqueName="[Anag_Residenze].[Strutture CISA].[All]" allUniqueName="[Anag_Residenze].[Strutture CISA].[All]" dimensionUniqueName="[Anag_Residenze]" displayFolder="" count="0" memberValueDatatype="130" unbalanced="0"/>
    <cacheHierarchy uniqueName="[Anag_Gestore].[Strutture CISA]" caption="Strutture CISA" attribute="1" defaultMemberUniqueName="[Anag_Gestore].[Strutture CISA].[All]" allUniqueName="[Anag_Gestore].[Strutture CISA].[All]" dimensionUniqueName="[Anag_Gestore]" displayFolder="" count="0" memberValueDatatype="130" unbalanced="0" hidden="1"/>
    <cacheHierarchy uniqueName="[Measures].[__XL_Count Anag_Prestazione]" caption="__XL_Count Anag_Prestazione" measure="1" displayFolder="" measureGroup="Anag_Prestazione" count="0" hidden="1"/>
    <cacheHierarchy uniqueName="[Measures].[__XL_Count Anag_Gestore]" caption="__XL_Count Anag_Gestore" measure="1" displayFolder="" measureGroup="Anag_Gestore" count="0" hidden="1"/>
    <cacheHierarchy uniqueName="[Measures].[__XL_Count Anag_Residenze]" caption="__XL_Count Anag_Residenze" measure="1" displayFolder="" measureGroup="Anag_Residenze" count="0" hidden="1"/>
    <cacheHierarchy uniqueName="[Measures].[__XL_Count Anag_Assistiti]" caption="__XL_Count Anag_Assistiti" measure="1" displayFolder="" measureGroup="Anag_Assistiti" count="0" hidden="1"/>
    <cacheHierarchy uniqueName="[Measures].[__No measures defined]" caption="__No measures defined" measure="1" displayFolder="" count="0" hidden="1"/>
    <cacheHierarchy uniqueName="[Measures].[Conteggio di STRUTTURA]" caption="Conteggio di STRUTTURA" measure="1" displayFolder="" measureGroup="Anag_Assistiti" count="0" hidden="1">
      <extLst>
        <ext xmlns:x15="http://schemas.microsoft.com/office/spreadsheetml/2010/11/main" uri="{B97F6D7D-B522-45F9-BDA1-12C45D357490}">
          <x15:cacheHierarchy aggregatedColumn="3"/>
        </ext>
      </extLst>
    </cacheHierarchy>
    <cacheHierarchy uniqueName="[Measures].[Somma di QUOTA DOVUTA UTENTE]" caption="Somma di QUOTA DOVUTA UTENTE" measure="1" displayFolder="" measureGroup="Anag_Assistiti" count="0" hidden="1">
      <extLst>
        <ext xmlns:x15="http://schemas.microsoft.com/office/spreadsheetml/2010/11/main" uri="{B97F6D7D-B522-45F9-BDA1-12C45D357490}">
          <x15:cacheHierarchy aggregatedColumn="27"/>
        </ext>
      </extLst>
    </cacheHierarchy>
    <cacheHierarchy uniqueName="[Measures].[Somma di DETRAZIONI GENERICHE O RENDITE NON ALTRIMENTI CONSIDERATE (es. terreni agricoli)]" caption="Somma di DETRAZIONI GENERICHE O RENDITE NON ALTRIMENTI CONSIDERATE (es. terreni agricoli)" measure="1" displayFolder="" measureGroup="Anag_Assistiti" count="0" hidden="1">
      <extLst>
        <ext xmlns:x15="http://schemas.microsoft.com/office/spreadsheetml/2010/11/main" uri="{B97F6D7D-B522-45F9-BDA1-12C45D357490}">
          <x15:cacheHierarchy aggregatedColumn="4"/>
        </ext>
      </extLst>
    </cacheHierarchy>
    <cacheHierarchy uniqueName="[Measures].[Somma di correttivo anno]" caption="Somma di correttivo anno" measure="1" displayFolder="" measureGroup="Anag_Prestazione" count="0" hidden="1">
      <extLst>
        <ext xmlns:x15="http://schemas.microsoft.com/office/spreadsheetml/2010/11/main" uri="{B97F6D7D-B522-45F9-BDA1-12C45D357490}">
          <x15:cacheHierarchy aggregatedColumn="77"/>
        </ext>
      </extLst>
    </cacheHierarchy>
    <cacheHierarchy uniqueName="[Measures].[Conteggio di NOMINATIVO]" caption="Conteggio di NOMINATIVO" measure="1" displayFolder="" measureGroup="Anag_Prestazione" count="0" hidden="1">
      <extLst>
        <ext xmlns:x15="http://schemas.microsoft.com/office/spreadsheetml/2010/11/main" uri="{B97F6D7D-B522-45F9-BDA1-12C45D357490}">
          <x15:cacheHierarchy aggregatedColumn="58"/>
        </ext>
      </extLst>
    </cacheHierarchy>
    <cacheHierarchy uniqueName="[Measures].[Conteggio di NOMINATIVO 2]" caption="Conteggio di NOMINATIVO 2" measure="1" displayFolder="" measureGroup="Anag_Assistiti" count="0" hidden="1">
      <extLst>
        <ext xmlns:x15="http://schemas.microsoft.com/office/spreadsheetml/2010/11/main" uri="{B97F6D7D-B522-45F9-BDA1-12C45D357490}">
          <x15:cacheHierarchy aggregatedColumn="0"/>
        </ext>
      </extLst>
    </cacheHierarchy>
    <cacheHierarchy uniqueName="[Measures].[Conteggio di GESTORE]" caption="Conteggio di GESTORE" measure="1" displayFolder="" measureGroup="Anag_Prestazione" count="0" hidden="1">
      <extLst>
        <ext xmlns:x15="http://schemas.microsoft.com/office/spreadsheetml/2010/11/main" uri="{B97F6D7D-B522-45F9-BDA1-12C45D357490}">
          <x15:cacheHierarchy aggregatedColumn="64"/>
        </ext>
      </extLst>
    </cacheHierarchy>
    <cacheHierarchy uniqueName="[Measures].[Somma di totale impegno 2026]" caption="Somma di totale impegno 2026" measure="1" displayFolder="" measureGroup="Anag_Prestazione" count="0" oneField="1" hidden="1">
      <fieldsUsage count="1">
        <fieldUsage x="0"/>
      </fieldsUsage>
      <extLst>
        <ext xmlns:x15="http://schemas.microsoft.com/office/spreadsheetml/2010/11/main" uri="{B97F6D7D-B522-45F9-BDA1-12C45D357490}">
          <x15:cacheHierarchy aggregatedColumn="78"/>
        </ext>
      </extLst>
    </cacheHierarchy>
  </cacheHierarchies>
  <kpis count="0"/>
  <dimensions count="5">
    <dimension name="Anag_Assistiti" uniqueName="[Anag_Assistiti]" caption="Anag_Assistiti"/>
    <dimension name="Anag_Gestore" uniqueName="[Anag_Gestore]" caption="Anag_Gestore"/>
    <dimension name="Anag_Prestazione" uniqueName="[Anag_Prestazione]" caption="Anag_Prestazione"/>
    <dimension name="Anag_Residenze" uniqueName="[Anag_Residenze]" caption="Anag_Residenze"/>
    <dimension measure="1" name="Measures" uniqueName="[Measures]" caption="Measures"/>
  </dimensions>
  <measureGroups count="4">
    <measureGroup name="Anag_Assistiti" caption="Anag_Assistiti"/>
    <measureGroup name="Anag_Gestore" caption="Anag_Gestore"/>
    <measureGroup name="Anag_Prestazione" caption="Anag_Prestazione"/>
    <measureGroup name="Anag_Residenze" caption="Anag_Residenze"/>
  </measureGroups>
  <maps count="8">
    <map measureGroup="0" dimension="0"/>
    <map measureGroup="1" dimension="1"/>
    <map measureGroup="1" dimension="3"/>
    <map measureGroup="2" dimension="0"/>
    <map measureGroup="2" dimension="1"/>
    <map measureGroup="2" dimension="2"/>
    <map measureGroup="2" dimension="3"/>
    <map measureGroup="3" dimension="3"/>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ella pivot2" cacheId="55" applyNumberFormats="0" applyBorderFormats="0" applyFontFormats="0" applyPatternFormats="0" applyAlignmentFormats="0" applyWidthHeightFormats="1" dataCaption="Valori" tag="5d5e9e7b-c0fe-4b41-9016-16f0f84a575a" updatedVersion="8" minRefreshableVersion="3" showDrill="0" subtotalHiddenItems="1" rowGrandTotals="0" colGrandTotals="0" itemPrintTitles="1" createdVersion="6" indent="0" compact="0" compactData="0" multipleFieldFilters="0" chartFormat="2">
  <location ref="A3:E17" firstHeaderRow="1" firstDataRow="1" firstDataCol="4"/>
  <pivotFields count="5">
    <pivotField dataField="1" compact="0" outline="0" subtotalTop="0" showAll="0" defaultSubtotal="0"/>
    <pivotField axis="axisRow" compact="0" allDrilled="1" outline="0" subtotalTop="0" showAll="0" dataSourceSort="1" defaultSubtotal="0" defaultAttributeDrillState="1">
      <items count="14">
        <item x="0"/>
        <item x="1"/>
        <item x="2"/>
        <item x="3"/>
        <item x="4"/>
        <item x="5"/>
        <item x="6"/>
        <item x="7"/>
        <item x="8"/>
        <item x="9"/>
        <item x="10"/>
        <item x="11"/>
        <item x="12"/>
        <item x="13"/>
      </items>
    </pivotField>
    <pivotField axis="axisRow" compact="0" allDrilled="1" outline="0" subtotalTop="0" showAll="0" dataSourceSort="1" defaultSubtotal="0" defaultAttributeDrillState="1">
      <items count="14">
        <item x="0"/>
        <item x="1"/>
        <item x="2"/>
        <item x="3"/>
        <item x="4"/>
        <item x="5"/>
        <item x="6"/>
        <item x="7"/>
        <item x="8"/>
        <item x="9"/>
        <item x="10"/>
        <item x="11"/>
        <item x="12"/>
        <item x="13"/>
      </items>
    </pivotField>
    <pivotField axis="axisRow" compact="0" allDrilled="1" outline="0" subtotalTop="0" showAll="0" dataSourceSort="1" defaultSubtotal="0" defaultAttributeDrillState="1">
      <items count="14">
        <item x="0"/>
        <item x="1"/>
        <item x="2"/>
        <item x="3"/>
        <item x="4"/>
        <item x="5"/>
        <item x="6"/>
        <item x="7"/>
        <item x="8"/>
        <item x="9"/>
        <item x="10"/>
        <item x="11"/>
        <item x="12"/>
        <item x="13"/>
      </items>
    </pivotField>
    <pivotField axis="axisRow" compact="0" allDrilled="1" outline="0" subtotalTop="0" showAll="0" dataSourceSort="1" defaultSubtotal="0" defaultAttributeDrillState="1">
      <items count="14">
        <item x="0"/>
        <item x="1"/>
        <item x="2"/>
        <item x="3"/>
        <item x="4"/>
        <item x="5"/>
        <item x="6"/>
        <item x="7"/>
        <item x="8"/>
        <item x="9"/>
        <item x="10"/>
        <item x="11"/>
        <item x="12"/>
        <item x="13"/>
      </items>
    </pivotField>
  </pivotFields>
  <rowFields count="4">
    <field x="1"/>
    <field x="2"/>
    <field x="3"/>
    <field x="4"/>
  </rowFields>
  <rowItems count="14">
    <i>
      <x/>
      <x/>
      <x/>
      <x/>
    </i>
    <i>
      <x v="1"/>
      <x v="1"/>
      <x v="1"/>
      <x v="1"/>
    </i>
    <i>
      <x v="2"/>
      <x v="2"/>
      <x v="2"/>
      <x v="2"/>
    </i>
    <i>
      <x v="3"/>
      <x v="3"/>
      <x v="3"/>
      <x v="3"/>
    </i>
    <i>
      <x v="4"/>
      <x v="4"/>
      <x v="4"/>
      <x v="4"/>
    </i>
    <i>
      <x v="5"/>
      <x v="5"/>
      <x v="5"/>
      <x v="5"/>
    </i>
    <i>
      <x v="6"/>
      <x v="6"/>
      <x v="6"/>
      <x v="6"/>
    </i>
    <i>
      <x v="7"/>
      <x v="7"/>
      <x v="7"/>
      <x v="7"/>
    </i>
    <i>
      <x v="8"/>
      <x v="8"/>
      <x v="8"/>
      <x v="8"/>
    </i>
    <i>
      <x v="9"/>
      <x v="9"/>
      <x v="9"/>
      <x v="9"/>
    </i>
    <i>
      <x v="10"/>
      <x v="10"/>
      <x v="10"/>
      <x v="10"/>
    </i>
    <i>
      <x v="11"/>
      <x v="11"/>
      <x v="11"/>
      <x v="11"/>
    </i>
    <i>
      <x v="12"/>
      <x v="12"/>
      <x v="12"/>
      <x v="12"/>
    </i>
    <i>
      <x v="13"/>
      <x v="13"/>
      <x v="13"/>
      <x v="13"/>
    </i>
  </rowItems>
  <colItems count="1">
    <i/>
  </colItems>
  <dataFields count="1">
    <dataField name="Somma di totale impegno 2026" fld="0" baseField="0" baseItem="0"/>
  </dataFields>
  <formats count="32">
    <format dxfId="497">
      <pivotArea grandRow="1" outline="0" collapsedLevelsAreSubtotals="1" fieldPosition="0"/>
    </format>
    <format dxfId="498">
      <pivotArea dataOnly="0" labelOnly="1" grandRow="1" outline="0" fieldPosition="0"/>
    </format>
    <format dxfId="499">
      <pivotArea dataOnly="0" labelOnly="1" outline="0" axis="axisValues" fieldPosition="0"/>
    </format>
    <format dxfId="500">
      <pivotArea outline="0" collapsedLevelsAreSubtotals="1" fieldPosition="0"/>
    </format>
    <format dxfId="501">
      <pivotArea outline="0" collapsedLevelsAreSubtotals="1" fieldPosition="0"/>
    </format>
    <format dxfId="502">
      <pivotArea dataOnly="0" labelOnly="1" outline="0" axis="axisValues" fieldPosition="0"/>
    </format>
    <format dxfId="503">
      <pivotArea type="all" dataOnly="0" outline="0" fieldPosition="0"/>
    </format>
    <format dxfId="504">
      <pivotArea outline="0" collapsedLevelsAreSubtotals="1" fieldPosition="0"/>
    </format>
    <format dxfId="505">
      <pivotArea outline="0" collapsedLevelsAreSubtotals="1" fieldPosition="0"/>
    </format>
    <format dxfId="506">
      <pivotArea type="all" dataOnly="0" outline="0" fieldPosition="0"/>
    </format>
    <format dxfId="507">
      <pivotArea outline="0" collapsedLevelsAreSubtotals="1" fieldPosition="0"/>
    </format>
    <format dxfId="508">
      <pivotArea dataOnly="0" labelOnly="1" outline="0" axis="axisValues" fieldPosition="0"/>
    </format>
    <format dxfId="509">
      <pivotArea outline="0" collapsedLevelsAreSubtotals="1" fieldPosition="0"/>
    </format>
    <format dxfId="510">
      <pivotArea outline="0" collapsedLevelsAreSubtotals="1" fieldPosition="0"/>
    </format>
    <format dxfId="511">
      <pivotArea outline="0" collapsedLevelsAreSubtotals="1" fieldPosition="0"/>
    </format>
    <format dxfId="512">
      <pivotArea outline="0" collapsedLevelsAreSubtotals="1" fieldPosition="0"/>
    </format>
    <format dxfId="513">
      <pivotArea outline="0" collapsedLevelsAreSubtotals="1" fieldPosition="0"/>
    </format>
    <format dxfId="514">
      <pivotArea type="all" dataOnly="0" outline="0" fieldPosition="0"/>
    </format>
    <format dxfId="515">
      <pivotArea dataOnly="0" labelOnly="1" outline="0" axis="axisValues" fieldPosition="0"/>
    </format>
    <format dxfId="516">
      <pivotArea dataOnly="0" labelOnly="1" outline="0" axis="axisValues" fieldPosition="0"/>
    </format>
    <format dxfId="517">
      <pivotArea type="all" dataOnly="0" outline="0" fieldPosition="0"/>
    </format>
    <format dxfId="518">
      <pivotArea type="all" dataOnly="0" outline="0" fieldPosition="0"/>
    </format>
    <format dxfId="519">
      <pivotArea dataOnly="0" labelOnly="1" outline="0" axis="axisValues" fieldPosition="0"/>
    </format>
    <format dxfId="520">
      <pivotArea outline="0" collapsedLevelsAreSubtotals="1" fieldPosition="0"/>
    </format>
    <format dxfId="521">
      <pivotArea type="all" dataOnly="0" outline="0" fieldPosition="0"/>
    </format>
    <format dxfId="522">
      <pivotArea outline="0" collapsedLevelsAreSubtotals="1" fieldPosition="0"/>
    </format>
    <format dxfId="523">
      <pivotArea outline="0" fieldPosition="0">
        <references count="1">
          <reference field="1" count="1" selected="0">
            <x v="13"/>
          </reference>
        </references>
      </pivotArea>
    </format>
    <format dxfId="524">
      <pivotArea outline="0" collapsedLevelsAreSubtotals="1" fieldPosition="0"/>
    </format>
    <format dxfId="525">
      <pivotArea outline="0" collapsedLevelsAreSubtotals="1" fieldPosition="0"/>
    </format>
    <format dxfId="526">
      <pivotArea field="1" type="button" dataOnly="0" labelOnly="1" outline="0" axis="axisRow" fieldPosition="0"/>
    </format>
    <format dxfId="527">
      <pivotArea dataOnly="0" labelOnly="1" outline="0" axis="axisValues" fieldPosition="0"/>
    </format>
    <format dxfId="528">
      <pivotArea field="1" type="button" dataOnly="0" labelOnly="1" outline="0" axis="axisRow" fieldPosition="0"/>
    </format>
  </formats>
  <pivotHierarchies count="1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Dark2" showRowHeaders="1" showColHeaders="1" showRowStripes="0" showColStripes="0" showLastColumn="1"/>
  <rowHierarchiesUsage count="4">
    <rowHierarchyUsage hierarchyUsage="28"/>
    <rowHierarchyUsage hierarchyUsage="29"/>
    <rowHierarchyUsage hierarchyUsage="30"/>
    <rowHierarchyUsage hierarchyUsage="3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nag_Prestazione]"/>
        <x15:activeTabTopLevelEntity name="[Anag_Gestore]"/>
        <x15:activeTabTopLevelEntity name="[Anag_Assistiti]"/>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44E5C6A-0380-4043-A04B-6B7E18D6572C}" name="Tabella pivot2" cacheId="37" applyNumberFormats="0" applyBorderFormats="0" applyFontFormats="0" applyPatternFormats="0" applyAlignmentFormats="0" applyWidthHeightFormats="1" dataCaption="Valori" tag="b8359531-7090-4ecf-8b8b-9f15c5834b68" updatedVersion="8" minRefreshableVersion="3" showDrill="0" useAutoFormatting="1" subtotalHiddenItems="1" rowGrandTotals="0" colGrandTotals="0" itemPrintTitles="1" createdVersion="6" indent="0" compact="0" compactData="0" multipleFieldFilters="0" chartFormat="2">
  <location ref="A1:C239" firstHeaderRow="1" firstDataRow="1" firstDataCol="3"/>
  <pivotFields count="3">
    <pivotField axis="axisRow" compact="0" allDrilled="1" outline="0" showAll="0" dataSourceSort="1" defaultSubtotal="0" defaultAttributeDrillState="1">
      <items count="14">
        <item x="0"/>
        <item x="1"/>
        <item x="2"/>
        <item x="3"/>
        <item x="4"/>
        <item x="5"/>
        <item x="6"/>
        <item x="7"/>
        <item x="8"/>
        <item x="9"/>
        <item x="10"/>
        <item x="11"/>
        <item x="12"/>
        <item x="13"/>
      </items>
    </pivotField>
    <pivotField axis="axisRow" compact="0" allDrilled="1" outline="0" subtotalTop="0" showAll="0" dataSourceSort="1" defaultSubtotal="0" defaultAttributeDrillState="1">
      <items count="17">
        <item x="0"/>
        <item x="1"/>
        <item x="2"/>
        <item x="3"/>
        <item x="4"/>
        <item x="5"/>
        <item x="6"/>
        <item x="7"/>
        <item x="8"/>
        <item x="9"/>
        <item x="10"/>
        <item x="11"/>
        <item x="12"/>
        <item x="13"/>
        <item x="14"/>
        <item x="15"/>
        <item x="16"/>
      </items>
    </pivotField>
    <pivotField axis="axisRow" compact="0" allDrilled="1" outline="0" subtotalTop="0" showAll="0" dataSourceSort="1" defaultSubtotal="0" defaultAttributeDrillState="1">
      <items count="17">
        <item x="0"/>
        <item x="1"/>
        <item x="2"/>
        <item x="3"/>
        <item x="4"/>
        <item x="5"/>
        <item x="6"/>
        <item x="7"/>
        <item x="8"/>
        <item x="9"/>
        <item x="10"/>
        <item x="11"/>
        <item x="12"/>
        <item x="13"/>
        <item x="14"/>
        <item x="15"/>
        <item x="16"/>
      </items>
    </pivotField>
  </pivotFields>
  <rowFields count="3">
    <field x="0"/>
    <field x="1"/>
    <field x="2"/>
  </rowFields>
  <rowItems count="238">
    <i>
      <x/>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1"/>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2"/>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3"/>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4"/>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5"/>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6"/>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7"/>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8"/>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9"/>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10"/>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11"/>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12"/>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i>
      <x v="13"/>
      <x/>
      <x/>
    </i>
    <i r="1">
      <x v="1"/>
      <x v="1"/>
    </i>
    <i r="1">
      <x v="2"/>
      <x v="2"/>
    </i>
    <i r="1">
      <x v="3"/>
      <x v="3"/>
    </i>
    <i r="1">
      <x v="4"/>
      <x v="4"/>
    </i>
    <i r="1">
      <x v="5"/>
      <x v="5"/>
    </i>
    <i r="1">
      <x v="6"/>
      <x v="6"/>
    </i>
    <i r="1">
      <x v="7"/>
      <x v="7"/>
    </i>
    <i r="1">
      <x v="8"/>
      <x v="8"/>
    </i>
    <i r="1">
      <x v="9"/>
      <x v="9"/>
    </i>
    <i r="1">
      <x v="10"/>
      <x v="10"/>
    </i>
    <i r="1">
      <x v="11"/>
      <x v="11"/>
    </i>
    <i r="1">
      <x v="12"/>
      <x v="12"/>
    </i>
    <i r="1">
      <x v="13"/>
      <x v="13"/>
    </i>
    <i r="1">
      <x v="14"/>
      <x v="14"/>
    </i>
    <i r="1">
      <x v="15"/>
      <x v="15"/>
    </i>
    <i r="1">
      <x v="16"/>
      <x v="16"/>
    </i>
  </rowItems>
  <formats count="17">
    <format dxfId="581">
      <pivotArea grandRow="1" outline="0" collapsedLevelsAreSubtotals="1" fieldPosition="0"/>
    </format>
    <format dxfId="580">
      <pivotArea dataOnly="0" labelOnly="1" grandRow="1" outline="0" fieldPosition="0"/>
    </format>
    <format dxfId="579">
      <pivotArea dataOnly="0" labelOnly="1" outline="0" axis="axisValues" fieldPosition="0"/>
    </format>
    <format dxfId="578">
      <pivotArea outline="0" collapsedLevelsAreSubtotals="1" fieldPosition="0"/>
    </format>
    <format dxfId="577">
      <pivotArea outline="0" collapsedLevelsAreSubtotals="1" fieldPosition="0"/>
    </format>
    <format dxfId="576">
      <pivotArea dataOnly="0" labelOnly="1" outline="0" axis="axisValues" fieldPosition="0"/>
    </format>
    <format dxfId="575">
      <pivotArea field="0" type="button" dataOnly="0" labelOnly="1" outline="0" axis="axisRow" fieldPosition="0"/>
    </format>
    <format dxfId="574">
      <pivotArea field="1" type="button" dataOnly="0" labelOnly="1" outline="0" axis="axisRow" fieldPosition="1"/>
    </format>
    <format dxfId="573">
      <pivotArea field="2" type="button" dataOnly="0" labelOnly="1" outline="0" axis="axisRow" fieldPosition="2"/>
    </format>
    <format dxfId="572">
      <pivotArea type="all" dataOnly="0" outline="0" fieldPosition="0"/>
    </format>
    <format dxfId="571">
      <pivotArea outline="0" collapsedLevelsAreSubtotals="1" fieldPosition="0"/>
    </format>
    <format dxfId="570">
      <pivotArea field="0" type="button" dataOnly="0" labelOnly="1" outline="0" axis="axisRow" fieldPosition="0"/>
    </format>
    <format dxfId="569">
      <pivotArea field="1" type="button" dataOnly="0" labelOnly="1" outline="0" axis="axisRow" fieldPosition="1"/>
    </format>
    <format dxfId="568">
      <pivotArea field="2" type="button" dataOnly="0" labelOnly="1" outline="0" axis="axisRow" fieldPosition="2"/>
    </format>
    <format dxfId="567">
      <pivotArea dataOnly="0" labelOnly="1" outline="0" fieldPosition="0">
        <references count="1">
          <reference field="0" count="0"/>
        </references>
      </pivotArea>
    </format>
    <format dxfId="566">
      <pivotArea field="0" type="button" dataOnly="0" labelOnly="1" outline="0" axis="axisRow" fieldPosition="0"/>
    </format>
    <format dxfId="565">
      <pivotArea dataOnly="0" labelOnly="1" outline="0" fieldPosition="0">
        <references count="1">
          <reference field="0" count="0"/>
        </references>
      </pivotArea>
    </format>
  </formats>
  <pivotHierarchies count="120">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Row="0" dragToCol="0" dragToPage="0" dragToData="1"/>
    <pivotHierarchy dragToRow="0" dragToCol="0" dragToPage="0" dragToData="1"/>
    <pivotHierarchy dragToData="1"/>
    <pivotHierarchy dragToData="1"/>
    <pivotHierarchy dragToData="1"/>
    <pivotHierarchy dragToData="1"/>
    <pivotHierarchy dragToData="1"/>
    <pivotHierarchy dragToData="1"/>
    <pivotHierarchy dragToData="1"/>
    <pivotHierarchy dragToData="1"/>
  </pivotHierarchies>
  <pivotTableStyleInfo name="PivotStyleDark2" showRowHeaders="1" showColHeaders="1" showRowStripes="0" showColStripes="0" showLastColumn="1"/>
  <rowHierarchiesUsage count="3">
    <rowHierarchyUsage hierarchyUsage="64"/>
    <rowHierarchyUsage hierarchyUsage="30"/>
    <rowHierarchyUsage hierarchyUsage="31"/>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Anag_Prestazione]"/>
        <x15:activeTabTopLevelEntity name="[Anag_Gestore]"/>
        <x15:activeTabTopLevelEntity name="[Anag_Assistiti]"/>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Anag_Assistiti" displayName="Anag_Assistiti" ref="A1:AB31" totalsRowShown="0" headerRowDxfId="720" dataDxfId="719">
  <autoFilter ref="A1:AB31" xr:uid="{00000000-000C-0000-FFFF-FFFF00000000}"/>
  <tableColumns count="28">
    <tableColumn id="1" xr3:uid="{00000000-0010-0000-0000-000001000000}" name="NOMINATIVO" dataDxfId="718"/>
    <tableColumn id="2" xr3:uid="{00000000-0010-0000-0000-000002000000}" name="C.F." dataDxfId="717"/>
    <tableColumn id="3" xr3:uid="{00000000-0010-0000-0000-000003000000}" name="COMUNE APPARTENENZA CISA31" dataDxfId="716"/>
    <tableColumn id="4" xr3:uid="{00000000-0010-0000-0000-000004000000}" name="STRUTTURA" dataDxfId="715"/>
    <tableColumn id="5" xr3:uid="{00000000-0010-0000-0000-000005000000}" name="DETRAZIONI GENERICHE O RENDITE NON ALTRIMENTI CONSIDERATE (es. terreni agricoli)" dataDxfId="714"/>
    <tableColumn id="6" xr3:uid="{00000000-0010-0000-0000-000006000000}" name="Reddito  effetivamente percepito _x000a_Art. 3, comma 2 letta) Reg. Consortile" dataDxfId="713"/>
    <tableColumn id="7" xr3:uid="{00000000-0010-0000-0000-000007000000}" name="Reddito  figurativo delleattività finanziarie_x000a_Art. 3, comma 2 lett. b) Reg. Consortile" dataDxfId="712"/>
    <tableColumn id="8" xr3:uid="{00000000-0010-0000-0000-000008000000}" name="Proventi derivanti da attività agricole_x000a_Art. 3, comma 2 lett. c) Reg. Consortile" dataDxfId="711"/>
    <tableColumn id="9" xr3:uid="{00000000-0010-0000-0000-000009000000}" name="depositi e conti correnti bancari e postali_x000a_Art. 3, comma 3 lett. a) Reg. Consortile" dataDxfId="710"/>
    <tableColumn id="10" xr3:uid="{00000000-0010-0000-0000-00000A000000}" name="titoli di Sato, obbligazioni, ecc..._x000a_Art. 3, comma 3 lett. b) Reg. Consortile" dataDxfId="709"/>
    <tableColumn id="11" xr3:uid="{00000000-0010-0000-0000-00000B000000}" name="Azioni o OICR, ecc..._x000a_Art. 3, comma 3 lett. c) Reg. Consortile" dataDxfId="708"/>
    <tableColumn id="12" xr3:uid="{00000000-0010-0000-0000-00000C000000}" name="Partecipazioni azionarie in società quotate_x000a_Art. 3, comma 3 lett. d) Reg. Consortile" dataDxfId="707"/>
    <tableColumn id="13" xr3:uid="{00000000-0010-0000-0000-00000D000000}" name="Partecipazioni azionarie in società non quotate_x000a_Art. 3, comma 3 lett. e) Reg. Consortile" dataDxfId="706"/>
    <tableColumn id="14" xr3:uid="{00000000-0010-0000-0000-00000E000000}" name="Masse patrimoniali_x000a_Art. 3, comma 3 lett. f) Reg. Consortile" dataDxfId="705"/>
    <tableColumn id="15" xr3:uid="{00000000-0010-0000-0000-00000F000000}" name="Alti strumenti e rapporti finanziari_x000a_Art. 3, comma 3 lett. g) Reg. Consortile" dataDxfId="704"/>
    <tableColumn id="16" xr3:uid="{00000000-0010-0000-0000-000010000000}" name="Imprese individuali_x000a_Art. 3, comma 3 lett. h) Reg. Consortile" dataDxfId="703"/>
    <tableColumn id="17" xr3:uid="{00000000-0010-0000-0000-000011000000}" name="Valore dei beni mobili_x000a_Art. 3, comma 3 lett. i) Reg. Consortile" dataDxfId="702"/>
    <tableColumn id="18" xr3:uid="{00000000-0010-0000-0000-000012000000}" name="Franchigia Patrimonio mobiliare" dataDxfId="701"/>
    <tableColumn id="19" xr3:uid="{00000000-0010-0000-0000-000013000000}" name="Valore Diritti reali (esclusa nuda proprietà)_x000a_Art. 3, comma 4 lett. a) Reg. Consortile" dataDxfId="700"/>
    <tableColumn id="20" xr3:uid="{00000000-0010-0000-0000-000014000000}" name="Valore dei beni donati nei cinque anni precedenti richiesta _x000a_Art. 3, comma 4 lett. b) Reg. Consortile" dataDxfId="699"/>
    <tableColumn id="21" xr3:uid="{00000000-0010-0000-0000-000015000000}" name="Franchigia Patrimonio mobiliare2" dataDxfId="698"/>
    <tableColumn id="22" xr3:uid="{00000000-0010-0000-0000-000016000000}" name="TOT. REDDITO" dataDxfId="697">
      <calculatedColumnFormula>F2+G2+H2+(E2*12)</calculatedColumnFormula>
    </tableColumn>
    <tableColumn id="23" xr3:uid="{00000000-0010-0000-0000-000017000000}" name="TOT PATRIMONIO MOBILIARE" dataDxfId="696">
      <calculatedColumnFormula>IF((SUM(I2:Q2)-R2)*0.2&lt;0,0,(SUM(I2:Q2)-R2)*0.2)</calculatedColumnFormula>
    </tableColumn>
    <tableColumn id="24" xr3:uid="{00000000-0010-0000-0000-000018000000}" name="TOT PATRIMONIO IMMOBILIARE" dataDxfId="695">
      <calculatedColumnFormula>IF((S2-U2)*0.2 +(T2*0.2)&lt;0,0,(S2-U2)*0.2 +(T2*0.2))</calculatedColumnFormula>
    </tableColumn>
    <tableColumn id="25" xr3:uid="{00000000-0010-0000-0000-000019000000}" name="TOTALE ANNUO" dataDxfId="694">
      <calculatedColumnFormula>V2+W2+X2</calculatedColumnFormula>
    </tableColumn>
    <tableColumn id="26" xr3:uid="{00000000-0010-0000-0000-00001A000000}" name="TOTALE MENSILE" dataDxfId="693">
      <calculatedColumnFormula>Y2/12</calculatedColumnFormula>
    </tableColumn>
    <tableColumn id="27" xr3:uid="{00000000-0010-0000-0000-00001B000000}" name="QUOTA DISPONIBILITA'" dataDxfId="692"/>
    <tableColumn id="28" xr3:uid="{00000000-0010-0000-0000-00001C000000}" name="QUOTA DOVUTA UTENTE" dataDxfId="691">
      <calculatedColumnFormula>Z2-AA2</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Anag_Gestore" displayName="Anag_Gestore" ref="A1:AE18" totalsRowShown="0" headerRowDxfId="690" dataDxfId="689">
  <sortState xmlns:xlrd2="http://schemas.microsoft.com/office/spreadsheetml/2017/richdata2" ref="A2:AE15">
    <sortCondition ref="A2:A15"/>
  </sortState>
  <tableColumns count="31">
    <tableColumn id="1" xr3:uid="{00000000-0010-0000-0200-000001000000}" name="_x000a_GESTORE" dataDxfId="688"/>
    <tableColumn id="32" xr3:uid="{94F41DEF-5445-4D1D-9166-0F8D69891850}" name="C.I.G." dataDxfId="687"/>
    <tableColumn id="2" xr3:uid="{00000000-0010-0000-0200-000002000000}" name="INDIRIZZO GESTORE" dataDxfId="686"/>
    <tableColumn id="3" xr3:uid="{00000000-0010-0000-0200-000003000000}" name="P.IVA GESTORE" dataDxfId="685"/>
    <tableColumn id="4" xr3:uid="{00000000-0010-0000-0200-000004000000}" name="Denominazione" dataDxfId="684"/>
    <tableColumn id="5" xr3:uid="{00000000-0010-0000-0200-000005000000}" name="Tipo presidio" dataDxfId="683"/>
    <tableColumn id="6" xr3:uid="{00000000-0010-0000-0200-000006000000}" name="ASL" dataDxfId="682"/>
    <tableColumn id="7" xr3:uid="{00000000-0010-0000-0200-000007000000}" name="Provincia" dataDxfId="681"/>
    <tableColumn id="8" xr3:uid="{00000000-0010-0000-0200-000008000000}" name="Comune" dataDxfId="680"/>
    <tableColumn id="9" xr3:uid="{00000000-0010-0000-0200-000009000000}" name="Indirizzo" dataDxfId="679"/>
    <tableColumn id="10" xr3:uid="{00000000-0010-0000-0200-00000A000000}" name="Via" dataDxfId="678"/>
    <tableColumn id="11" xr3:uid="{00000000-0010-0000-0200-00000B000000}" name="Città" dataDxfId="677"/>
    <tableColumn id="12" xr3:uid="{00000000-0010-0000-0200-00000C000000}" name="Tipo Struttura" dataDxfId="676"/>
    <tableColumn id="13" xr3:uid="{00000000-0010-0000-0200-00000D000000}" name="Telefono" dataDxfId="675"/>
    <tableColumn id="14" xr3:uid="{00000000-0010-0000-0200-00000E000000}" name="E-mail" dataDxfId="674"/>
    <tableColumn id="15" xr3:uid="{00000000-0010-0000-0200-00000F000000}" name="Tipologia Utenza" dataDxfId="673"/>
    <tableColumn id="16" xr3:uid="{00000000-0010-0000-0200-000010000000}" name="Anziani Alzheimer" dataDxfId="672"/>
    <tableColumn id="17" xr3:uid="{00000000-0010-0000-0200-000011000000}" name="Tipologia Titolare Aut." dataDxfId="671"/>
    <tableColumn id="18" xr3:uid="{00000000-0010-0000-0200-000012000000}" name="Titolare Autorizzazione" dataDxfId="670"/>
    <tableColumn id="19" xr3:uid="{00000000-0010-0000-0200-000013000000}" name="Posti Letto residenziale" dataDxfId="669"/>
    <tableColumn id="20" xr3:uid="{00000000-0010-0000-0200-000014000000}" name="Posti centro diurno" dataDxfId="668"/>
    <tableColumn id="21" xr3:uid="{00000000-0010-0000-0200-000015000000}" name="Posti RA" dataDxfId="667"/>
    <tableColumn id="22" xr3:uid="{00000000-0010-0000-0200-000016000000}" name="Posti RAA" dataDxfId="666"/>
    <tableColumn id="23" xr3:uid="{00000000-0010-0000-0200-000017000000}" name="Posti RAB" dataDxfId="665"/>
    <tableColumn id="24" xr3:uid="{00000000-0010-0000-0200-000018000000}" name="Posti RSA o RAF" dataDxfId="664"/>
    <tableColumn id="25" xr3:uid="{00000000-0010-0000-0200-000019000000}" name="Posti NA o NAT" dataDxfId="663"/>
    <tableColumn id="26" xr3:uid="{00000000-0010-0000-0200-00001A000000}" name="Posti Altro" dataDxfId="662"/>
    <tableColumn id="27" xr3:uid="{00000000-0010-0000-0200-00001B000000}" name="Posti per disabili" dataDxfId="661"/>
    <tableColumn id="28" xr3:uid="{00000000-0010-0000-0200-00001C000000}" name="Struttura Accreditata" dataDxfId="660"/>
    <tableColumn id="29" xr3:uid="{00000000-0010-0000-0200-00001D000000}" name="Posti accreditati" dataDxfId="659"/>
    <tableColumn id="30" xr3:uid="{00000000-0010-0000-0200-00001E000000}" name="Strutture CISA" dataDxfId="65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Anag_Residenze" displayName="Anag_Residenze" ref="A1:AA30" totalsRowShown="0" headerRowDxfId="657" dataDxfId="656">
  <autoFilter ref="A1:AA30" xr:uid="{00000000-0009-0000-0100-000003000000}"/>
  <tableColumns count="27">
    <tableColumn id="1" xr3:uid="{00000000-0010-0000-0100-000001000000}" name="Denominazione" dataDxfId="655"/>
    <tableColumn id="2" xr3:uid="{00000000-0010-0000-0100-000002000000}" name="Tipo presidio" dataDxfId="654"/>
    <tableColumn id="3" xr3:uid="{00000000-0010-0000-0100-000003000000}" name="ASL" dataDxfId="653"/>
    <tableColumn id="4" xr3:uid="{00000000-0010-0000-0100-000004000000}" name="Provincia" dataDxfId="652"/>
    <tableColumn id="5" xr3:uid="{00000000-0010-0000-0100-000005000000}" name="Comune" dataDxfId="651"/>
    <tableColumn id="6" xr3:uid="{00000000-0010-0000-0100-000006000000}" name="Indirizzo" dataDxfId="650"/>
    <tableColumn id="7" xr3:uid="{00000000-0010-0000-0100-000007000000}" name="Via" dataDxfId="649"/>
    <tableColumn id="8" xr3:uid="{00000000-0010-0000-0100-000008000000}" name="Città" dataDxfId="648"/>
    <tableColumn id="9" xr3:uid="{00000000-0010-0000-0100-000009000000}" name="Tipo Struttura" dataDxfId="647"/>
    <tableColumn id="10" xr3:uid="{00000000-0010-0000-0100-00000A000000}" name="Telefono" dataDxfId="646"/>
    <tableColumn id="11" xr3:uid="{00000000-0010-0000-0100-00000B000000}" name="E-mail" dataDxfId="645"/>
    <tableColumn id="12" xr3:uid="{00000000-0010-0000-0100-00000C000000}" name="Tipologia Utenza" dataDxfId="644"/>
    <tableColumn id="13" xr3:uid="{00000000-0010-0000-0100-00000D000000}" name="Anziani Alzheimer" dataDxfId="643"/>
    <tableColumn id="14" xr3:uid="{00000000-0010-0000-0100-00000E000000}" name="Tipologia Titolare Aut." dataDxfId="642"/>
    <tableColumn id="15" xr3:uid="{00000000-0010-0000-0100-00000F000000}" name="Titolare Autorizzazione" dataDxfId="641"/>
    <tableColumn id="16" xr3:uid="{00000000-0010-0000-0100-000010000000}" name="Posti Letto residenziale" dataDxfId="640"/>
    <tableColumn id="17" xr3:uid="{00000000-0010-0000-0100-000011000000}" name="Posti centro diurno" dataDxfId="639"/>
    <tableColumn id="18" xr3:uid="{00000000-0010-0000-0100-000012000000}" name="Posti RA" dataDxfId="638"/>
    <tableColumn id="19" xr3:uid="{00000000-0010-0000-0100-000013000000}" name="Posti RAA" dataDxfId="637"/>
    <tableColumn id="20" xr3:uid="{00000000-0010-0000-0100-000014000000}" name="Posti RAB" dataDxfId="636"/>
    <tableColumn id="21" xr3:uid="{00000000-0010-0000-0100-000015000000}" name="Posti RSA o RAF" dataDxfId="635"/>
    <tableColumn id="22" xr3:uid="{00000000-0010-0000-0100-000016000000}" name="Posti NA o NAT" dataDxfId="634"/>
    <tableColumn id="23" xr3:uid="{00000000-0010-0000-0100-000017000000}" name="Posti Altro" dataDxfId="633"/>
    <tableColumn id="24" xr3:uid="{00000000-0010-0000-0100-000018000000}" name="Posti per disabili" dataDxfId="632"/>
    <tableColumn id="25" xr3:uid="{00000000-0010-0000-0100-000019000000}" name="Struttura Accreditata" dataDxfId="631"/>
    <tableColumn id="26" xr3:uid="{00000000-0010-0000-0100-00001A000000}" name="Posti accreditati" dataDxfId="630"/>
    <tableColumn id="27" xr3:uid="{00000000-0010-0000-0100-00001B000000}" name="Strutture CISA" dataDxfId="6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Anag_Prestazione" displayName="Anag_Prestazione" ref="A1:U39" totalsRowCount="1" headerRowDxfId="628" dataDxfId="626" headerRowBorderDxfId="627" tableBorderDxfId="625" totalsRowBorderDxfId="624">
  <autoFilter ref="A1:U38" xr:uid="{00000000-000C-0000-FFFF-FFFF03000000}"/>
  <tableColumns count="21">
    <tableColumn id="1" xr3:uid="{00000000-0010-0000-0300-000001000000}" name="NOMINATIVO" dataDxfId="623" totalsRowDxfId="622"/>
    <tableColumn id="2" xr3:uid="{00000000-0010-0000-0300-000002000000}" name="INIZIALI" dataDxfId="621" totalsRowDxfId="620"/>
    <tableColumn id="3" xr3:uid="{00000000-0010-0000-0300-000003000000}" name="C.F." dataDxfId="619" totalsRowDxfId="618"/>
    <tableColumn id="4" xr3:uid="{00000000-0010-0000-0300-000004000000}" name="note" dataDxfId="617" totalsRowDxfId="616"/>
    <tableColumn id="5" xr3:uid="{00000000-0010-0000-0300-000005000000}" name="STATO" dataDxfId="615" totalsRowDxfId="614"/>
    <tableColumn id="24" xr3:uid="{264164E7-3368-46D7-AA77-7CBCA6BD3BB2}" name="Assistente Sociale" dataDxfId="613" totalsRowDxfId="612"/>
    <tableColumn id="6" xr3:uid="{00000000-0010-0000-0300-000006000000}" name="GESTORE" dataDxfId="611" totalsRowDxfId="610"/>
    <tableColumn id="7" xr3:uid="{00000000-0010-0000-0300-000007000000}" name="PARTITA IVA" dataDxfId="609" totalsRowDxfId="608"/>
    <tableColumn id="8" xr3:uid="{00000000-0010-0000-0300-000008000000}" name="STRUTTURA ASSISTENZIALE" dataDxfId="607" totalsRowDxfId="606"/>
    <tableColumn id="9" xr3:uid="{00000000-0010-0000-0300-000009000000}" name="Inizio" dataDxfId="605" totalsRowDxfId="604"/>
    <tableColumn id="10" xr3:uid="{00000000-0010-0000-0300-00000A000000}" name="Fine" dataDxfId="603" totalsRowDxfId="602"/>
    <tableColumn id="11" xr3:uid="{00000000-0010-0000-0300-00000B000000}" name="Giorni" dataDxfId="601" totalsRowDxfId="600">
      <calculatedColumnFormula>(K2-J2)+1</calculatedColumnFormula>
    </tableColumn>
    <tableColumn id="12" xr3:uid="{00000000-0010-0000-0300-00000C000000}" name="Retta alberghiera _x000a_Giornaliera/MENSILE" dataDxfId="599" totalsRowDxfId="598"/>
    <tableColumn id="13" xr3:uid="{00000000-0010-0000-0300-00000D000000}" name="TOT_Retta Annua" dataDxfId="597" totalsRowDxfId="596">
      <calculatedColumnFormula>L2*M2</calculatedColumnFormula>
    </tableColumn>
    <tableColumn id="14" xr3:uid="{00000000-0010-0000-0300-00000E000000}" name=" Comp. Utenza Mensile ANNO 2026" dataDxfId="595" totalsRowDxfId="594">
      <calculatedColumnFormula>'ANAG-ASSISTITI'!#REF!</calculatedColumnFormula>
    </tableColumn>
    <tableColumn id="18" xr3:uid="{00000000-0010-0000-0300-000012000000}" name="Colonna2 comp. Utenza mensile ANNO 2026 ARROT" dataDxfId="593" totalsRowDxfId="592">
      <calculatedColumnFormula>+ROUND(Anag_Prestazione[[#This Row],[ Comp. Utenza Mensile ANNO 2026]],2)</calculatedColumnFormula>
    </tableColumn>
    <tableColumn id="23" xr3:uid="{00000000-0010-0000-0300-000017000000}" name="Comp. Utenza _x000a_Totale ANNO 2026" dataDxfId="591" totalsRowDxfId="590">
      <calculatedColumnFormula>+Anag_Prestazione[[#This Row],[Colonna2 comp. Utenza mensile ANNO 2026 ARROT]]*12/365*Anag_Prestazione[[#This Row],[Giorni]]</calculatedColumnFormula>
    </tableColumn>
    <tableColumn id="16" xr3:uid="{00000000-0010-0000-0300-000010000000}" name="TOT_CISA31" dataDxfId="589" totalsRowDxfId="588">
      <calculatedColumnFormula>Anag_Prestazione[[#This Row],[TOT_Retta Annua]]-Anag_Prestazione[[#This Row],[Comp. Utenza 
Totale ANNO 2026]]</calculatedColumnFormula>
    </tableColumn>
    <tableColumn id="21" xr3:uid="{D06435D0-05C6-43B2-A733-12451E1E94CF}" name="TOT_CISA31_arrotondam" dataDxfId="587" totalsRowDxfId="586">
      <calculatedColumnFormula>+ROUND(Anag_Prestazione[[#This Row],[TOT_CISA31]],2)</calculatedColumnFormula>
    </tableColumn>
    <tableColumn id="15" xr3:uid="{C8E02857-56C0-4486-9DB4-21C6A7281C21}" name="correttivo anno" dataDxfId="585" totalsRowDxfId="584"/>
    <tableColumn id="17" xr3:uid="{5D5BC1B7-C519-4D26-85A5-F06FBCC597E6}" name="totale impegno 2026" totalsRowFunction="custom" dataDxfId="583" totalsRowDxfId="582">
      <calculatedColumnFormula>+Anag_Prestazione[[#This Row],[TOT_CISA31_arrotondam]]+Anag_Prestazione[[#This Row],[correttivo anno]]</calculatedColumnFormula>
      <totalsRowFormula>SUM(U2:U38)</totalsRow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53" dT="2023-02-14T11:22:17.59" personId="{00000000-0000-0000-0000-000000000000}" id="{52017BCE-8722-49DF-AACF-967512296E51}">
    <text>Erica ha comunicato che nel 2022 era stata fatturata intensità errata dalla struttura per via di comunicazioni sbagliate. 2022 chiuso, si mette retta corretta da gennaio 2023 concordato da Massano con struttura Sig.ra Tiziana</text>
  </threadedComment>
  <threadedComment ref="C53" dT="2023-03-28T10:06:10.46" personId="{00000000-0000-0000-0000-000000000000}" id="{5265DF6E-EBFB-482C-A6D7-06C2DA643F28}" parentId="{52017BCE-8722-49DF-AACF-967512296E51}">
    <text>Da gennaio 2023 compartecipa al costo della retta. Rel. soc. 308 del 24/3/2023</text>
  </threadedComment>
</ThreadedComment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3.bin"/><Relationship Id="rId1" Type="http://schemas.openxmlformats.org/officeDocument/2006/relationships/hyperlink" Target="mailto:info@casadiriposoreginadellapace.it" TargetMode="Externa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5.bin"/><Relationship Id="rId1" Type="http://schemas.openxmlformats.org/officeDocument/2006/relationships/pivotTable" Target="../pivotTables/pivotTable1.xml"/><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hyperlink" Target="mailto:segreteria@rsasommarivabosco.it" TargetMode="External"/><Relationship Id="rId1" Type="http://schemas.openxmlformats.org/officeDocument/2006/relationships/hyperlink" Target="mailto:boccardo.pancalieri@suoresangaetano.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heetViews>
  <sheetFormatPr defaultRowHeight="15" x14ac:dyDescent="0.25"/>
  <sheetData>
    <row r="1" spans="1:1" x14ac:dyDescent="0.25">
      <c r="A1" t="s">
        <v>50</v>
      </c>
    </row>
    <row r="2" spans="1:1" x14ac:dyDescent="0.25">
      <c r="A2" t="s">
        <v>51</v>
      </c>
    </row>
    <row r="3" spans="1:1" x14ac:dyDescent="0.25">
      <c r="A3" t="s">
        <v>52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3E9DD-5CDB-452D-B994-0422C46BDF86}">
  <dimension ref="A1:P397"/>
  <sheetViews>
    <sheetView topLeftCell="A10" workbookViewId="0">
      <selection activeCell="R36" sqref="R36"/>
    </sheetView>
  </sheetViews>
  <sheetFormatPr defaultRowHeight="21" x14ac:dyDescent="0.35"/>
  <cols>
    <col min="1" max="1" width="50.85546875" style="2" customWidth="1"/>
    <col min="2" max="2" width="55.42578125" customWidth="1"/>
    <col min="3" max="3" width="16.7109375" bestFit="1" customWidth="1"/>
    <col min="4" max="4" width="26.5703125" bestFit="1" customWidth="1"/>
    <col min="5" max="5" width="18.7109375" style="27" bestFit="1" customWidth="1"/>
    <col min="6" max="6" width="12.42578125" customWidth="1"/>
    <col min="7" max="7" width="16.85546875" hidden="1" customWidth="1"/>
    <col min="8" max="8" width="16.85546875" customWidth="1"/>
    <col min="9" max="9" width="16.85546875" style="1" customWidth="1"/>
    <col min="10" max="10" width="9.140625" customWidth="1"/>
    <col min="11" max="11" width="4.85546875" customWidth="1"/>
    <col min="12" max="12" width="14.28515625" bestFit="1" customWidth="1"/>
    <col min="14" max="14" width="10.7109375" bestFit="1" customWidth="1"/>
  </cols>
  <sheetData>
    <row r="1" spans="1:16" s="2" customFormat="1" ht="81.75" customHeight="1" x14ac:dyDescent="0.25">
      <c r="A1" s="37" t="s">
        <v>236</v>
      </c>
      <c r="B1" s="37" t="s">
        <v>237</v>
      </c>
      <c r="C1" s="42" t="s">
        <v>238</v>
      </c>
      <c r="D1"/>
      <c r="E1"/>
      <c r="F1"/>
      <c r="G1"/>
      <c r="H1" s="30" t="s">
        <v>348</v>
      </c>
      <c r="I1" s="31" t="s">
        <v>347</v>
      </c>
      <c r="J1" s="40" t="s">
        <v>350</v>
      </c>
      <c r="K1" s="40" t="s">
        <v>349</v>
      </c>
      <c r="L1" s="32" t="s">
        <v>346</v>
      </c>
    </row>
    <row r="2" spans="1:16" ht="36.75" customHeight="1" x14ac:dyDescent="0.3">
      <c r="A2" s="20" t="s">
        <v>434</v>
      </c>
      <c r="B2" s="6" t="s">
        <v>414</v>
      </c>
      <c r="C2" s="19" t="s">
        <v>415</v>
      </c>
      <c r="E2"/>
      <c r="H2" s="33">
        <v>13223.22</v>
      </c>
      <c r="I2" s="38">
        <f>+H2-L2</f>
        <v>156.59000000000015</v>
      </c>
      <c r="J2" s="6">
        <v>2022</v>
      </c>
      <c r="K2" s="6">
        <v>97</v>
      </c>
      <c r="L2" s="34">
        <v>13066.63</v>
      </c>
      <c r="M2" t="s">
        <v>344</v>
      </c>
      <c r="N2" s="29">
        <v>44601</v>
      </c>
      <c r="O2" t="s">
        <v>322</v>
      </c>
      <c r="P2" t="s">
        <v>345</v>
      </c>
    </row>
    <row r="3" spans="1:16" ht="36.75" customHeight="1" x14ac:dyDescent="0.3">
      <c r="A3" s="20"/>
      <c r="B3" s="6" t="s">
        <v>145</v>
      </c>
      <c r="C3" s="19" t="s">
        <v>93</v>
      </c>
      <c r="E3"/>
      <c r="H3" s="33">
        <v>4328.1000000000004</v>
      </c>
      <c r="I3" s="38">
        <f t="shared" ref="I3:I18" si="0">+H3-L3</f>
        <v>207.26000000000022</v>
      </c>
      <c r="J3" s="6">
        <v>2022</v>
      </c>
      <c r="K3" s="6">
        <v>239</v>
      </c>
      <c r="L3" s="34">
        <v>4120.84</v>
      </c>
      <c r="M3" t="s">
        <v>318</v>
      </c>
      <c r="N3" s="29">
        <v>44757</v>
      </c>
      <c r="O3" t="s">
        <v>319</v>
      </c>
      <c r="P3" t="s">
        <v>320</v>
      </c>
    </row>
    <row r="4" spans="1:16" ht="36.75" customHeight="1" x14ac:dyDescent="0.3">
      <c r="A4" s="20"/>
      <c r="B4" s="6" t="s">
        <v>261</v>
      </c>
      <c r="C4" s="19" t="s">
        <v>264</v>
      </c>
      <c r="E4"/>
      <c r="H4" s="33">
        <v>3170.5099999999998</v>
      </c>
      <c r="I4" s="38">
        <f t="shared" si="0"/>
        <v>207.78999999999996</v>
      </c>
      <c r="J4" s="6">
        <v>2022</v>
      </c>
      <c r="K4" s="6">
        <v>98</v>
      </c>
      <c r="L4" s="34">
        <v>2962.72</v>
      </c>
      <c r="M4" t="s">
        <v>343</v>
      </c>
      <c r="N4" s="29">
        <v>44601</v>
      </c>
      <c r="O4" t="s">
        <v>322</v>
      </c>
      <c r="P4" t="s">
        <v>241</v>
      </c>
    </row>
    <row r="5" spans="1:16" ht="36.75" customHeight="1" x14ac:dyDescent="0.3">
      <c r="A5" s="20"/>
      <c r="B5" s="6" t="s">
        <v>244</v>
      </c>
      <c r="C5" s="19" t="s">
        <v>259</v>
      </c>
      <c r="E5"/>
      <c r="H5" s="33">
        <v>7172.1</v>
      </c>
      <c r="I5" s="38">
        <f t="shared" si="0"/>
        <v>160.60000000000036</v>
      </c>
      <c r="J5" s="6">
        <v>2022</v>
      </c>
      <c r="K5" s="6">
        <v>99</v>
      </c>
      <c r="L5" s="34">
        <v>7011.5</v>
      </c>
      <c r="M5" t="s">
        <v>341</v>
      </c>
      <c r="N5" s="29">
        <v>44601</v>
      </c>
      <c r="O5" t="s">
        <v>322</v>
      </c>
      <c r="P5" t="s">
        <v>342</v>
      </c>
    </row>
    <row r="6" spans="1:16" ht="36.75" customHeight="1" x14ac:dyDescent="0.3">
      <c r="A6" s="20"/>
      <c r="B6" s="6" t="s">
        <v>470</v>
      </c>
      <c r="C6" s="19" t="s">
        <v>471</v>
      </c>
      <c r="E6"/>
      <c r="H6" s="33">
        <v>9244.7400000000016</v>
      </c>
      <c r="I6" s="38">
        <f t="shared" si="0"/>
        <v>158.54000000000087</v>
      </c>
      <c r="J6" s="6">
        <v>2022</v>
      </c>
      <c r="K6" s="6">
        <v>100</v>
      </c>
      <c r="L6" s="34">
        <v>9086.2000000000007</v>
      </c>
      <c r="M6" t="s">
        <v>340</v>
      </c>
      <c r="N6" s="29">
        <v>44601</v>
      </c>
      <c r="O6" t="s">
        <v>322</v>
      </c>
      <c r="P6" t="s">
        <v>239</v>
      </c>
    </row>
    <row r="7" spans="1:16" ht="36.75" customHeight="1" x14ac:dyDescent="0.3">
      <c r="A7" s="20"/>
      <c r="B7" s="6" t="s">
        <v>433</v>
      </c>
      <c r="C7" s="19" t="s">
        <v>432</v>
      </c>
      <c r="E7"/>
      <c r="H7" s="33">
        <v>16311.05</v>
      </c>
      <c r="I7" s="38">
        <f t="shared" si="0"/>
        <v>505.8799999999992</v>
      </c>
      <c r="J7" s="6">
        <v>2022</v>
      </c>
      <c r="K7" s="6">
        <v>101</v>
      </c>
      <c r="L7" s="34">
        <v>15805.17</v>
      </c>
      <c r="M7" t="s">
        <v>333</v>
      </c>
      <c r="N7" s="29">
        <v>44601</v>
      </c>
      <c r="O7" t="s">
        <v>322</v>
      </c>
      <c r="P7" t="s">
        <v>339</v>
      </c>
    </row>
    <row r="8" spans="1:16" ht="36.75" customHeight="1" x14ac:dyDescent="0.3">
      <c r="A8" s="20"/>
      <c r="B8" s="6" t="s">
        <v>457</v>
      </c>
      <c r="C8" s="19" t="s">
        <v>455</v>
      </c>
      <c r="E8"/>
      <c r="H8" s="33">
        <v>10950.79</v>
      </c>
      <c r="I8" s="38">
        <f t="shared" si="0"/>
        <v>376.80000000000109</v>
      </c>
      <c r="J8" s="6">
        <v>2022</v>
      </c>
      <c r="K8" s="6">
        <v>102</v>
      </c>
      <c r="L8" s="34">
        <v>10573.99</v>
      </c>
      <c r="M8" t="s">
        <v>337</v>
      </c>
      <c r="N8" s="29">
        <v>44601</v>
      </c>
      <c r="O8" t="s">
        <v>322</v>
      </c>
      <c r="P8" t="s">
        <v>338</v>
      </c>
    </row>
    <row r="9" spans="1:16" ht="36.75" customHeight="1" x14ac:dyDescent="0.3">
      <c r="A9" s="20"/>
      <c r="B9" s="6" t="s">
        <v>242</v>
      </c>
      <c r="C9" s="19" t="s">
        <v>92</v>
      </c>
      <c r="E9"/>
      <c r="H9" s="33">
        <v>4109.8900000000003</v>
      </c>
      <c r="I9" s="38">
        <f t="shared" si="0"/>
        <v>207.26000000000022</v>
      </c>
      <c r="J9" s="6">
        <v>2022</v>
      </c>
      <c r="K9" s="6">
        <v>103</v>
      </c>
      <c r="L9" s="34">
        <v>3902.63</v>
      </c>
      <c r="M9" t="s">
        <v>335</v>
      </c>
      <c r="N9" s="29">
        <v>44601</v>
      </c>
      <c r="O9" t="s">
        <v>322</v>
      </c>
      <c r="P9" t="s">
        <v>336</v>
      </c>
    </row>
    <row r="10" spans="1:16" ht="36.75" customHeight="1" x14ac:dyDescent="0.3">
      <c r="A10" s="20"/>
      <c r="B10" s="6" t="s">
        <v>129</v>
      </c>
      <c r="C10" s="19" t="s">
        <v>247</v>
      </c>
      <c r="E10"/>
      <c r="H10" s="33">
        <v>2301.56</v>
      </c>
      <c r="I10" s="38">
        <f t="shared" si="0"/>
        <v>2301.56</v>
      </c>
      <c r="J10" s="6"/>
      <c r="K10" s="6"/>
      <c r="L10" s="34">
        <v>0</v>
      </c>
      <c r="N10" s="29"/>
    </row>
    <row r="11" spans="1:16" ht="36.75" customHeight="1" x14ac:dyDescent="0.3">
      <c r="A11" s="20"/>
      <c r="B11" s="6" t="s">
        <v>430</v>
      </c>
      <c r="C11" s="19" t="s">
        <v>428</v>
      </c>
      <c r="E11"/>
      <c r="H11" s="33">
        <v>3730.99</v>
      </c>
      <c r="I11" s="38">
        <f t="shared" si="0"/>
        <v>797.82999999999993</v>
      </c>
      <c r="J11" s="6">
        <v>2022</v>
      </c>
      <c r="K11" s="6">
        <v>104</v>
      </c>
      <c r="L11" s="34">
        <v>2933.16</v>
      </c>
      <c r="M11" t="s">
        <v>333</v>
      </c>
      <c r="N11" s="29">
        <v>44601</v>
      </c>
      <c r="O11" t="s">
        <v>322</v>
      </c>
      <c r="P11" t="s">
        <v>334</v>
      </c>
    </row>
    <row r="12" spans="1:16" ht="36.75" customHeight="1" x14ac:dyDescent="0.3">
      <c r="A12" s="20"/>
      <c r="B12" s="6" t="s">
        <v>404</v>
      </c>
      <c r="C12" s="19" t="s">
        <v>405</v>
      </c>
      <c r="E12"/>
      <c r="H12" s="33">
        <v>49457.31</v>
      </c>
      <c r="I12" s="38">
        <f t="shared" si="0"/>
        <v>1167.5599999999977</v>
      </c>
      <c r="J12" s="6">
        <v>2022</v>
      </c>
      <c r="K12" s="6">
        <v>105</v>
      </c>
      <c r="L12" s="34">
        <v>48289.75</v>
      </c>
      <c r="M12" t="s">
        <v>333</v>
      </c>
      <c r="N12" s="29">
        <v>44601</v>
      </c>
      <c r="O12" t="s">
        <v>322</v>
      </c>
      <c r="P12" t="s">
        <v>243</v>
      </c>
    </row>
    <row r="13" spans="1:16" ht="36.75" customHeight="1" x14ac:dyDescent="0.3">
      <c r="A13" s="20"/>
      <c r="B13" s="6" t="s">
        <v>462</v>
      </c>
      <c r="C13" s="19" t="s">
        <v>463</v>
      </c>
      <c r="E13"/>
      <c r="H13" s="33">
        <v>10205.66</v>
      </c>
      <c r="I13" s="38">
        <f t="shared" si="0"/>
        <v>382.76000000000022</v>
      </c>
      <c r="J13" s="6">
        <v>2022</v>
      </c>
      <c r="K13" s="6">
        <v>106</v>
      </c>
      <c r="L13" s="34">
        <v>9822.9</v>
      </c>
      <c r="M13" t="s">
        <v>331</v>
      </c>
      <c r="N13" s="29">
        <v>44601</v>
      </c>
      <c r="O13" t="s">
        <v>322</v>
      </c>
      <c r="P13" t="s">
        <v>332</v>
      </c>
    </row>
    <row r="14" spans="1:16" ht="36.75" customHeight="1" x14ac:dyDescent="0.3">
      <c r="A14" s="20"/>
      <c r="B14" s="6" t="s">
        <v>437</v>
      </c>
      <c r="C14" s="19" t="s">
        <v>436</v>
      </c>
      <c r="E14"/>
      <c r="H14" s="33">
        <v>5634.34</v>
      </c>
      <c r="I14" s="38">
        <f t="shared" si="0"/>
        <v>169.53999999999996</v>
      </c>
      <c r="J14" s="6">
        <v>2022</v>
      </c>
      <c r="K14" s="6">
        <v>107</v>
      </c>
      <c r="L14" s="34">
        <v>5464.8</v>
      </c>
      <c r="M14" t="s">
        <v>329</v>
      </c>
      <c r="N14" s="29">
        <v>44601</v>
      </c>
      <c r="O14" t="s">
        <v>322</v>
      </c>
      <c r="P14" t="s">
        <v>330</v>
      </c>
    </row>
    <row r="15" spans="1:16" ht="36.75" customHeight="1" x14ac:dyDescent="0.3">
      <c r="A15" s="20"/>
      <c r="B15" s="6" t="s">
        <v>246</v>
      </c>
      <c r="C15" s="19" t="s">
        <v>94</v>
      </c>
      <c r="E15"/>
      <c r="H15" s="33">
        <v>14817.09</v>
      </c>
      <c r="I15" s="38">
        <f t="shared" si="0"/>
        <v>240.21000000000095</v>
      </c>
      <c r="J15" s="6">
        <v>2022</v>
      </c>
      <c r="K15" s="6">
        <v>108</v>
      </c>
      <c r="L15" s="34">
        <v>14576.88</v>
      </c>
      <c r="M15" t="s">
        <v>327</v>
      </c>
      <c r="N15" s="29">
        <v>44601</v>
      </c>
      <c r="O15" t="s">
        <v>322</v>
      </c>
      <c r="P15" t="s">
        <v>328</v>
      </c>
    </row>
    <row r="16" spans="1:16" ht="36.75" customHeight="1" x14ac:dyDescent="0.3">
      <c r="A16" s="20"/>
      <c r="B16" s="6" t="s">
        <v>352</v>
      </c>
      <c r="C16" s="19" t="s">
        <v>353</v>
      </c>
      <c r="E16"/>
      <c r="H16" s="33">
        <v>2961.58</v>
      </c>
      <c r="I16" s="38">
        <f t="shared" si="0"/>
        <v>157.63999999999987</v>
      </c>
      <c r="J16" s="6">
        <v>2022</v>
      </c>
      <c r="K16" s="6">
        <v>109</v>
      </c>
      <c r="L16" s="34">
        <v>2803.94</v>
      </c>
      <c r="M16" t="s">
        <v>325</v>
      </c>
      <c r="N16" s="29">
        <v>44601</v>
      </c>
      <c r="O16" t="s">
        <v>322</v>
      </c>
      <c r="P16" t="s">
        <v>326</v>
      </c>
    </row>
    <row r="17" spans="1:16" ht="36.75" customHeight="1" x14ac:dyDescent="0.3">
      <c r="A17" s="20"/>
      <c r="B17" s="6" t="s">
        <v>278</v>
      </c>
      <c r="C17" s="19" t="s">
        <v>279</v>
      </c>
      <c r="E17"/>
      <c r="H17" s="33">
        <v>13543.1</v>
      </c>
      <c r="I17" s="38">
        <f t="shared" si="0"/>
        <v>169.54000000000087</v>
      </c>
      <c r="J17" s="6">
        <v>2022</v>
      </c>
      <c r="K17" s="6">
        <v>110</v>
      </c>
      <c r="L17" s="34">
        <v>13373.56</v>
      </c>
      <c r="M17" t="s">
        <v>323</v>
      </c>
      <c r="N17" s="29">
        <v>44601</v>
      </c>
      <c r="O17" t="s">
        <v>322</v>
      </c>
      <c r="P17" t="s">
        <v>324</v>
      </c>
    </row>
    <row r="18" spans="1:16" ht="36.75" customHeight="1" x14ac:dyDescent="0.3">
      <c r="A18" s="20"/>
      <c r="B18" s="6" t="s">
        <v>306</v>
      </c>
      <c r="C18" s="19" t="s">
        <v>299</v>
      </c>
      <c r="E18"/>
      <c r="H18" s="33">
        <v>19990.740000000002</v>
      </c>
      <c r="I18" s="38">
        <f t="shared" si="0"/>
        <v>376.80000000000291</v>
      </c>
      <c r="J18" s="6">
        <v>2022</v>
      </c>
      <c r="K18" s="6">
        <v>111</v>
      </c>
      <c r="L18" s="34">
        <v>19613.939999999999</v>
      </c>
      <c r="M18" t="s">
        <v>321</v>
      </c>
      <c r="N18" s="29">
        <v>44601</v>
      </c>
      <c r="O18" t="s">
        <v>322</v>
      </c>
      <c r="P18" t="s">
        <v>305</v>
      </c>
    </row>
    <row r="19" spans="1:16" ht="25.5" customHeight="1" x14ac:dyDescent="0.3">
      <c r="A19" s="20" t="s">
        <v>260</v>
      </c>
      <c r="B19" s="6" t="s">
        <v>414</v>
      </c>
      <c r="C19" s="19" t="s">
        <v>415</v>
      </c>
      <c r="E19"/>
      <c r="H19" s="35">
        <f>SUM(H2:H18)</f>
        <v>191152.77</v>
      </c>
      <c r="I19" s="39">
        <f>SUM(I2:I18)</f>
        <v>7744.1600000000053</v>
      </c>
      <c r="J19" s="36"/>
      <c r="K19" s="36"/>
      <c r="L19" s="35">
        <f>SUM(L2:L18)</f>
        <v>183408.61</v>
      </c>
    </row>
    <row r="20" spans="1:16" ht="37.5" customHeight="1" x14ac:dyDescent="0.25">
      <c r="A20" s="20"/>
      <c r="B20" s="6" t="s">
        <v>145</v>
      </c>
      <c r="C20" s="19" t="s">
        <v>93</v>
      </c>
      <c r="E20"/>
    </row>
    <row r="21" spans="1:16" ht="18.75" customHeight="1" x14ac:dyDescent="0.25">
      <c r="A21" s="20"/>
      <c r="B21" s="6" t="s">
        <v>261</v>
      </c>
      <c r="C21" s="19" t="s">
        <v>264</v>
      </c>
      <c r="E21" s="28"/>
    </row>
    <row r="22" spans="1:16" ht="24" customHeight="1" x14ac:dyDescent="0.25">
      <c r="A22" s="20"/>
      <c r="B22" s="6" t="s">
        <v>244</v>
      </c>
      <c r="C22" s="19" t="s">
        <v>259</v>
      </c>
      <c r="E22" s="41"/>
    </row>
    <row r="23" spans="1:16" ht="24" customHeight="1" x14ac:dyDescent="0.25">
      <c r="A23" s="20"/>
      <c r="B23" s="6" t="s">
        <v>470</v>
      </c>
      <c r="C23" s="19" t="s">
        <v>471</v>
      </c>
      <c r="E23"/>
    </row>
    <row r="24" spans="1:16" ht="24" customHeight="1" x14ac:dyDescent="0.25">
      <c r="A24" s="20"/>
      <c r="B24" s="6" t="s">
        <v>433</v>
      </c>
      <c r="C24" s="19" t="s">
        <v>432</v>
      </c>
      <c r="E24"/>
      <c r="L24" s="28"/>
      <c r="N24" s="29"/>
    </row>
    <row r="25" spans="1:16" ht="15" x14ac:dyDescent="0.25">
      <c r="A25" s="20"/>
      <c r="B25" s="6" t="s">
        <v>457</v>
      </c>
      <c r="C25" s="19" t="s">
        <v>455</v>
      </c>
      <c r="E25"/>
    </row>
    <row r="26" spans="1:16" ht="15" x14ac:dyDescent="0.25">
      <c r="A26" s="20"/>
      <c r="B26" s="6" t="s">
        <v>242</v>
      </c>
      <c r="C26" s="19" t="s">
        <v>92</v>
      </c>
      <c r="E26"/>
    </row>
    <row r="27" spans="1:16" ht="15" x14ac:dyDescent="0.25">
      <c r="A27" s="20"/>
      <c r="B27" s="6" t="s">
        <v>129</v>
      </c>
      <c r="C27" s="19" t="s">
        <v>247</v>
      </c>
      <c r="E27"/>
    </row>
    <row r="28" spans="1:16" x14ac:dyDescent="0.35">
      <c r="A28" s="20"/>
      <c r="B28" s="6" t="s">
        <v>430</v>
      </c>
      <c r="C28" s="19" t="s">
        <v>428</v>
      </c>
    </row>
    <row r="29" spans="1:16" ht="15" x14ac:dyDescent="0.25">
      <c r="A29" s="20"/>
      <c r="B29" s="6" t="s">
        <v>404</v>
      </c>
      <c r="C29" s="19" t="s">
        <v>405</v>
      </c>
      <c r="E29"/>
    </row>
    <row r="30" spans="1:16" ht="15" x14ac:dyDescent="0.25">
      <c r="A30" s="20"/>
      <c r="B30" s="6" t="s">
        <v>462</v>
      </c>
      <c r="C30" s="19" t="s">
        <v>463</v>
      </c>
      <c r="E30"/>
    </row>
    <row r="31" spans="1:16" ht="15" x14ac:dyDescent="0.25">
      <c r="A31" s="20"/>
      <c r="B31" s="6" t="s">
        <v>437</v>
      </c>
      <c r="C31" s="19" t="s">
        <v>436</v>
      </c>
      <c r="E31"/>
    </row>
    <row r="32" spans="1:16" ht="15" x14ac:dyDescent="0.25">
      <c r="A32" s="20"/>
      <c r="B32" s="6" t="s">
        <v>246</v>
      </c>
      <c r="C32" s="19" t="s">
        <v>94</v>
      </c>
      <c r="E32"/>
      <c r="L32" s="28"/>
    </row>
    <row r="33" spans="1:3" x14ac:dyDescent="0.35">
      <c r="A33" s="20"/>
      <c r="B33" s="6" t="s">
        <v>352</v>
      </c>
      <c r="C33" s="19" t="s">
        <v>353</v>
      </c>
    </row>
    <row r="34" spans="1:3" x14ac:dyDescent="0.35">
      <c r="A34" s="20"/>
      <c r="B34" s="6" t="s">
        <v>278</v>
      </c>
      <c r="C34" s="19" t="s">
        <v>279</v>
      </c>
    </row>
    <row r="35" spans="1:3" x14ac:dyDescent="0.35">
      <c r="A35" s="20"/>
      <c r="B35" s="6" t="s">
        <v>306</v>
      </c>
      <c r="C35" s="19" t="s">
        <v>299</v>
      </c>
    </row>
    <row r="36" spans="1:3" x14ac:dyDescent="0.35">
      <c r="A36" s="20" t="s">
        <v>256</v>
      </c>
      <c r="B36" s="6" t="s">
        <v>414</v>
      </c>
      <c r="C36" s="19" t="s">
        <v>415</v>
      </c>
    </row>
    <row r="37" spans="1:3" x14ac:dyDescent="0.35">
      <c r="A37" s="20"/>
      <c r="B37" s="6" t="s">
        <v>145</v>
      </c>
      <c r="C37" s="19" t="s">
        <v>93</v>
      </c>
    </row>
    <row r="38" spans="1:3" x14ac:dyDescent="0.35">
      <c r="A38" s="20"/>
      <c r="B38" s="6" t="s">
        <v>261</v>
      </c>
      <c r="C38" s="19" t="s">
        <v>264</v>
      </c>
    </row>
    <row r="39" spans="1:3" x14ac:dyDescent="0.35">
      <c r="A39" s="20"/>
      <c r="B39" s="6" t="s">
        <v>244</v>
      </c>
      <c r="C39" s="19" t="s">
        <v>259</v>
      </c>
    </row>
    <row r="40" spans="1:3" x14ac:dyDescent="0.35">
      <c r="A40" s="20"/>
      <c r="B40" s="6" t="s">
        <v>470</v>
      </c>
      <c r="C40" s="19" t="s">
        <v>471</v>
      </c>
    </row>
    <row r="41" spans="1:3" x14ac:dyDescent="0.35">
      <c r="A41" s="20"/>
      <c r="B41" s="6" t="s">
        <v>433</v>
      </c>
      <c r="C41" s="19" t="s">
        <v>432</v>
      </c>
    </row>
    <row r="42" spans="1:3" x14ac:dyDescent="0.35">
      <c r="A42" s="20"/>
      <c r="B42" s="6" t="s">
        <v>457</v>
      </c>
      <c r="C42" s="19" t="s">
        <v>455</v>
      </c>
    </row>
    <row r="43" spans="1:3" x14ac:dyDescent="0.35">
      <c r="A43" s="20"/>
      <c r="B43" s="6" t="s">
        <v>242</v>
      </c>
      <c r="C43" s="19" t="s">
        <v>92</v>
      </c>
    </row>
    <row r="44" spans="1:3" x14ac:dyDescent="0.35">
      <c r="A44" s="20"/>
      <c r="B44" s="6" t="s">
        <v>129</v>
      </c>
      <c r="C44" s="19" t="s">
        <v>247</v>
      </c>
    </row>
    <row r="45" spans="1:3" x14ac:dyDescent="0.35">
      <c r="A45" s="20"/>
      <c r="B45" s="6" t="s">
        <v>430</v>
      </c>
      <c r="C45" s="19" t="s">
        <v>428</v>
      </c>
    </row>
    <row r="46" spans="1:3" x14ac:dyDescent="0.35">
      <c r="A46" s="20"/>
      <c r="B46" s="6" t="s">
        <v>404</v>
      </c>
      <c r="C46" s="19" t="s">
        <v>405</v>
      </c>
    </row>
    <row r="47" spans="1:3" x14ac:dyDescent="0.35">
      <c r="A47" s="20"/>
      <c r="B47" s="6" t="s">
        <v>462</v>
      </c>
      <c r="C47" s="19" t="s">
        <v>463</v>
      </c>
    </row>
    <row r="48" spans="1:3" x14ac:dyDescent="0.35">
      <c r="A48" s="20"/>
      <c r="B48" s="6" t="s">
        <v>437</v>
      </c>
      <c r="C48" s="19" t="s">
        <v>436</v>
      </c>
    </row>
    <row r="49" spans="1:3" x14ac:dyDescent="0.35">
      <c r="A49" s="20"/>
      <c r="B49" s="6" t="s">
        <v>246</v>
      </c>
      <c r="C49" s="19" t="s">
        <v>94</v>
      </c>
    </row>
    <row r="50" spans="1:3" x14ac:dyDescent="0.35">
      <c r="A50" s="20"/>
      <c r="B50" s="6" t="s">
        <v>352</v>
      </c>
      <c r="C50" s="19" t="s">
        <v>353</v>
      </c>
    </row>
    <row r="51" spans="1:3" x14ac:dyDescent="0.35">
      <c r="A51" s="20"/>
      <c r="B51" s="6" t="s">
        <v>278</v>
      </c>
      <c r="C51" s="19" t="s">
        <v>279</v>
      </c>
    </row>
    <row r="52" spans="1:3" x14ac:dyDescent="0.35">
      <c r="A52" s="20"/>
      <c r="B52" s="6" t="s">
        <v>306</v>
      </c>
      <c r="C52" s="19" t="s">
        <v>299</v>
      </c>
    </row>
    <row r="53" spans="1:3" x14ac:dyDescent="0.35">
      <c r="A53" s="20" t="s">
        <v>472</v>
      </c>
      <c r="B53" s="6" t="s">
        <v>414</v>
      </c>
      <c r="C53" s="19" t="s">
        <v>415</v>
      </c>
    </row>
    <row r="54" spans="1:3" x14ac:dyDescent="0.35">
      <c r="A54" s="20"/>
      <c r="B54" s="6" t="s">
        <v>145</v>
      </c>
      <c r="C54" s="19" t="s">
        <v>93</v>
      </c>
    </row>
    <row r="55" spans="1:3" x14ac:dyDescent="0.35">
      <c r="A55" s="20"/>
      <c r="B55" s="6" t="s">
        <v>261</v>
      </c>
      <c r="C55" s="19" t="s">
        <v>264</v>
      </c>
    </row>
    <row r="56" spans="1:3" x14ac:dyDescent="0.35">
      <c r="A56" s="20"/>
      <c r="B56" s="6" t="s">
        <v>244</v>
      </c>
      <c r="C56" s="19" t="s">
        <v>259</v>
      </c>
    </row>
    <row r="57" spans="1:3" x14ac:dyDescent="0.35">
      <c r="A57" s="20"/>
      <c r="B57" s="6" t="s">
        <v>470</v>
      </c>
      <c r="C57" s="19" t="s">
        <v>471</v>
      </c>
    </row>
    <row r="58" spans="1:3" x14ac:dyDescent="0.35">
      <c r="A58" s="20"/>
      <c r="B58" s="6" t="s">
        <v>433</v>
      </c>
      <c r="C58" s="19" t="s">
        <v>432</v>
      </c>
    </row>
    <row r="59" spans="1:3" x14ac:dyDescent="0.35">
      <c r="A59" s="20"/>
      <c r="B59" s="6" t="s">
        <v>457</v>
      </c>
      <c r="C59" s="19" t="s">
        <v>455</v>
      </c>
    </row>
    <row r="60" spans="1:3" x14ac:dyDescent="0.35">
      <c r="A60" s="20"/>
      <c r="B60" s="6" t="s">
        <v>242</v>
      </c>
      <c r="C60" s="19" t="s">
        <v>92</v>
      </c>
    </row>
    <row r="61" spans="1:3" x14ac:dyDescent="0.35">
      <c r="A61" s="20"/>
      <c r="B61" s="6" t="s">
        <v>129</v>
      </c>
      <c r="C61" s="19" t="s">
        <v>247</v>
      </c>
    </row>
    <row r="62" spans="1:3" x14ac:dyDescent="0.35">
      <c r="A62" s="20"/>
      <c r="B62" s="6" t="s">
        <v>430</v>
      </c>
      <c r="C62" s="19" t="s">
        <v>428</v>
      </c>
    </row>
    <row r="63" spans="1:3" x14ac:dyDescent="0.35">
      <c r="A63" s="20"/>
      <c r="B63" s="6" t="s">
        <v>404</v>
      </c>
      <c r="C63" s="19" t="s">
        <v>405</v>
      </c>
    </row>
    <row r="64" spans="1:3" x14ac:dyDescent="0.35">
      <c r="A64" s="20"/>
      <c r="B64" s="6" t="s">
        <v>462</v>
      </c>
      <c r="C64" s="19" t="s">
        <v>463</v>
      </c>
    </row>
    <row r="65" spans="1:3" x14ac:dyDescent="0.35">
      <c r="A65" s="20"/>
      <c r="B65" s="6" t="s">
        <v>437</v>
      </c>
      <c r="C65" s="19" t="s">
        <v>436</v>
      </c>
    </row>
    <row r="66" spans="1:3" x14ac:dyDescent="0.35">
      <c r="A66" s="20"/>
      <c r="B66" s="6" t="s">
        <v>246</v>
      </c>
      <c r="C66" s="19" t="s">
        <v>94</v>
      </c>
    </row>
    <row r="67" spans="1:3" x14ac:dyDescent="0.35">
      <c r="A67" s="20"/>
      <c r="B67" s="6" t="s">
        <v>352</v>
      </c>
      <c r="C67" s="19" t="s">
        <v>353</v>
      </c>
    </row>
    <row r="68" spans="1:3" x14ac:dyDescent="0.35">
      <c r="A68" s="20"/>
      <c r="B68" s="6" t="s">
        <v>278</v>
      </c>
      <c r="C68" s="19" t="s">
        <v>279</v>
      </c>
    </row>
    <row r="69" spans="1:3" x14ac:dyDescent="0.35">
      <c r="A69" s="20"/>
      <c r="B69" s="6" t="s">
        <v>306</v>
      </c>
      <c r="C69" s="19" t="s">
        <v>299</v>
      </c>
    </row>
    <row r="70" spans="1:3" x14ac:dyDescent="0.35">
      <c r="A70" s="20" t="s">
        <v>429</v>
      </c>
      <c r="B70" s="6" t="s">
        <v>414</v>
      </c>
      <c r="C70" s="19" t="s">
        <v>415</v>
      </c>
    </row>
    <row r="71" spans="1:3" x14ac:dyDescent="0.35">
      <c r="A71" s="20"/>
      <c r="B71" s="6" t="s">
        <v>145</v>
      </c>
      <c r="C71" s="19" t="s">
        <v>93</v>
      </c>
    </row>
    <row r="72" spans="1:3" x14ac:dyDescent="0.35">
      <c r="A72" s="20"/>
      <c r="B72" s="6" t="s">
        <v>261</v>
      </c>
      <c r="C72" s="19" t="s">
        <v>264</v>
      </c>
    </row>
    <row r="73" spans="1:3" x14ac:dyDescent="0.35">
      <c r="A73" s="20"/>
      <c r="B73" s="6" t="s">
        <v>244</v>
      </c>
      <c r="C73" s="19" t="s">
        <v>259</v>
      </c>
    </row>
    <row r="74" spans="1:3" x14ac:dyDescent="0.35">
      <c r="A74" s="20"/>
      <c r="B74" s="6" t="s">
        <v>470</v>
      </c>
      <c r="C74" s="19" t="s">
        <v>471</v>
      </c>
    </row>
    <row r="75" spans="1:3" x14ac:dyDescent="0.35">
      <c r="A75" s="20"/>
      <c r="B75" s="6" t="s">
        <v>433</v>
      </c>
      <c r="C75" s="19" t="s">
        <v>432</v>
      </c>
    </row>
    <row r="76" spans="1:3" x14ac:dyDescent="0.35">
      <c r="A76" s="20"/>
      <c r="B76" s="6" t="s">
        <v>457</v>
      </c>
      <c r="C76" s="19" t="s">
        <v>455</v>
      </c>
    </row>
    <row r="77" spans="1:3" x14ac:dyDescent="0.35">
      <c r="A77" s="20"/>
      <c r="B77" s="6" t="s">
        <v>242</v>
      </c>
      <c r="C77" s="19" t="s">
        <v>92</v>
      </c>
    </row>
    <row r="78" spans="1:3" x14ac:dyDescent="0.35">
      <c r="A78" s="20"/>
      <c r="B78" s="6" t="s">
        <v>129</v>
      </c>
      <c r="C78" s="19" t="s">
        <v>247</v>
      </c>
    </row>
    <row r="79" spans="1:3" x14ac:dyDescent="0.35">
      <c r="A79" s="20"/>
      <c r="B79" s="6" t="s">
        <v>430</v>
      </c>
      <c r="C79" s="19" t="s">
        <v>428</v>
      </c>
    </row>
    <row r="80" spans="1:3" x14ac:dyDescent="0.35">
      <c r="A80" s="20"/>
      <c r="B80" s="6" t="s">
        <v>404</v>
      </c>
      <c r="C80" s="19" t="s">
        <v>405</v>
      </c>
    </row>
    <row r="81" spans="1:3" x14ac:dyDescent="0.35">
      <c r="A81" s="20"/>
      <c r="B81" s="6" t="s">
        <v>462</v>
      </c>
      <c r="C81" s="19" t="s">
        <v>463</v>
      </c>
    </row>
    <row r="82" spans="1:3" x14ac:dyDescent="0.35">
      <c r="A82" s="20"/>
      <c r="B82" s="6" t="s">
        <v>437</v>
      </c>
      <c r="C82" s="19" t="s">
        <v>436</v>
      </c>
    </row>
    <row r="83" spans="1:3" x14ac:dyDescent="0.35">
      <c r="A83" s="20"/>
      <c r="B83" s="6" t="s">
        <v>246</v>
      </c>
      <c r="C83" s="19" t="s">
        <v>94</v>
      </c>
    </row>
    <row r="84" spans="1:3" x14ac:dyDescent="0.35">
      <c r="A84" s="20"/>
      <c r="B84" s="6" t="s">
        <v>352</v>
      </c>
      <c r="C84" s="19" t="s">
        <v>353</v>
      </c>
    </row>
    <row r="85" spans="1:3" x14ac:dyDescent="0.35">
      <c r="A85" s="20"/>
      <c r="B85" s="6" t="s">
        <v>278</v>
      </c>
      <c r="C85" s="19" t="s">
        <v>279</v>
      </c>
    </row>
    <row r="86" spans="1:3" x14ac:dyDescent="0.35">
      <c r="A86" s="20"/>
      <c r="B86" s="6" t="s">
        <v>306</v>
      </c>
      <c r="C86" s="19" t="s">
        <v>299</v>
      </c>
    </row>
    <row r="87" spans="1:3" x14ac:dyDescent="0.35">
      <c r="A87" s="20" t="s">
        <v>330</v>
      </c>
      <c r="B87" s="6" t="s">
        <v>414</v>
      </c>
      <c r="C87" s="19" t="s">
        <v>415</v>
      </c>
    </row>
    <row r="88" spans="1:3" x14ac:dyDescent="0.35">
      <c r="A88" s="20"/>
      <c r="B88" s="6" t="s">
        <v>145</v>
      </c>
      <c r="C88" s="19" t="s">
        <v>93</v>
      </c>
    </row>
    <row r="89" spans="1:3" x14ac:dyDescent="0.35">
      <c r="A89" s="20"/>
      <c r="B89" s="6" t="s">
        <v>261</v>
      </c>
      <c r="C89" s="19" t="s">
        <v>264</v>
      </c>
    </row>
    <row r="90" spans="1:3" x14ac:dyDescent="0.35">
      <c r="A90" s="20"/>
      <c r="B90" s="6" t="s">
        <v>244</v>
      </c>
      <c r="C90" s="19" t="s">
        <v>259</v>
      </c>
    </row>
    <row r="91" spans="1:3" x14ac:dyDescent="0.35">
      <c r="A91" s="20"/>
      <c r="B91" s="6" t="s">
        <v>470</v>
      </c>
      <c r="C91" s="19" t="s">
        <v>471</v>
      </c>
    </row>
    <row r="92" spans="1:3" x14ac:dyDescent="0.35">
      <c r="A92" s="20"/>
      <c r="B92" s="6" t="s">
        <v>433</v>
      </c>
      <c r="C92" s="19" t="s">
        <v>432</v>
      </c>
    </row>
    <row r="93" spans="1:3" x14ac:dyDescent="0.35">
      <c r="A93" s="20"/>
      <c r="B93" s="6" t="s">
        <v>457</v>
      </c>
      <c r="C93" s="19" t="s">
        <v>455</v>
      </c>
    </row>
    <row r="94" spans="1:3" x14ac:dyDescent="0.35">
      <c r="A94" s="20"/>
      <c r="B94" s="6" t="s">
        <v>242</v>
      </c>
      <c r="C94" s="19" t="s">
        <v>92</v>
      </c>
    </row>
    <row r="95" spans="1:3" x14ac:dyDescent="0.35">
      <c r="A95" s="20"/>
      <c r="B95" s="6" t="s">
        <v>129</v>
      </c>
      <c r="C95" s="19" t="s">
        <v>247</v>
      </c>
    </row>
    <row r="96" spans="1:3" x14ac:dyDescent="0.35">
      <c r="A96" s="20"/>
      <c r="B96" s="6" t="s">
        <v>430</v>
      </c>
      <c r="C96" s="19" t="s">
        <v>428</v>
      </c>
    </row>
    <row r="97" spans="1:3" x14ac:dyDescent="0.35">
      <c r="A97" s="20"/>
      <c r="B97" s="6" t="s">
        <v>404</v>
      </c>
      <c r="C97" s="19" t="s">
        <v>405</v>
      </c>
    </row>
    <row r="98" spans="1:3" x14ac:dyDescent="0.35">
      <c r="A98" s="20"/>
      <c r="B98" s="6" t="s">
        <v>462</v>
      </c>
      <c r="C98" s="19" t="s">
        <v>463</v>
      </c>
    </row>
    <row r="99" spans="1:3" x14ac:dyDescent="0.35">
      <c r="A99" s="20"/>
      <c r="B99" s="6" t="s">
        <v>437</v>
      </c>
      <c r="C99" s="19" t="s">
        <v>436</v>
      </c>
    </row>
    <row r="100" spans="1:3" x14ac:dyDescent="0.35">
      <c r="A100" s="20"/>
      <c r="B100" s="6" t="s">
        <v>246</v>
      </c>
      <c r="C100" s="19" t="s">
        <v>94</v>
      </c>
    </row>
    <row r="101" spans="1:3" x14ac:dyDescent="0.35">
      <c r="A101" s="20"/>
      <c r="B101" s="6" t="s">
        <v>352</v>
      </c>
      <c r="C101" s="19" t="s">
        <v>353</v>
      </c>
    </row>
    <row r="102" spans="1:3" x14ac:dyDescent="0.35">
      <c r="A102" s="20"/>
      <c r="B102" s="6" t="s">
        <v>278</v>
      </c>
      <c r="C102" s="19" t="s">
        <v>279</v>
      </c>
    </row>
    <row r="103" spans="1:3" x14ac:dyDescent="0.35">
      <c r="A103" s="20"/>
      <c r="B103" s="6" t="s">
        <v>306</v>
      </c>
      <c r="C103" s="19" t="s">
        <v>299</v>
      </c>
    </row>
    <row r="104" spans="1:3" x14ac:dyDescent="0.35">
      <c r="A104" s="20" t="s">
        <v>413</v>
      </c>
      <c r="B104" s="6" t="s">
        <v>414</v>
      </c>
      <c r="C104" s="19" t="s">
        <v>415</v>
      </c>
    </row>
    <row r="105" spans="1:3" x14ac:dyDescent="0.35">
      <c r="A105" s="20"/>
      <c r="B105" s="6" t="s">
        <v>145</v>
      </c>
      <c r="C105" s="19" t="s">
        <v>93</v>
      </c>
    </row>
    <row r="106" spans="1:3" x14ac:dyDescent="0.35">
      <c r="A106" s="20"/>
      <c r="B106" s="6" t="s">
        <v>261</v>
      </c>
      <c r="C106" s="19" t="s">
        <v>264</v>
      </c>
    </row>
    <row r="107" spans="1:3" x14ac:dyDescent="0.35">
      <c r="A107" s="20"/>
      <c r="B107" s="6" t="s">
        <v>244</v>
      </c>
      <c r="C107" s="19" t="s">
        <v>259</v>
      </c>
    </row>
    <row r="108" spans="1:3" x14ac:dyDescent="0.35">
      <c r="A108" s="20"/>
      <c r="B108" s="6" t="s">
        <v>470</v>
      </c>
      <c r="C108" s="19" t="s">
        <v>471</v>
      </c>
    </row>
    <row r="109" spans="1:3" x14ac:dyDescent="0.35">
      <c r="A109" s="20"/>
      <c r="B109" s="6" t="s">
        <v>433</v>
      </c>
      <c r="C109" s="19" t="s">
        <v>432</v>
      </c>
    </row>
    <row r="110" spans="1:3" x14ac:dyDescent="0.35">
      <c r="A110" s="20"/>
      <c r="B110" s="6" t="s">
        <v>457</v>
      </c>
      <c r="C110" s="19" t="s">
        <v>455</v>
      </c>
    </row>
    <row r="111" spans="1:3" x14ac:dyDescent="0.35">
      <c r="A111" s="20"/>
      <c r="B111" s="6" t="s">
        <v>242</v>
      </c>
      <c r="C111" s="19" t="s">
        <v>92</v>
      </c>
    </row>
    <row r="112" spans="1:3" x14ac:dyDescent="0.35">
      <c r="A112" s="20"/>
      <c r="B112" s="6" t="s">
        <v>129</v>
      </c>
      <c r="C112" s="19" t="s">
        <v>247</v>
      </c>
    </row>
    <row r="113" spans="1:3" x14ac:dyDescent="0.35">
      <c r="A113" s="20"/>
      <c r="B113" s="6" t="s">
        <v>430</v>
      </c>
      <c r="C113" s="19" t="s">
        <v>428</v>
      </c>
    </row>
    <row r="114" spans="1:3" x14ac:dyDescent="0.35">
      <c r="A114" s="20"/>
      <c r="B114" s="6" t="s">
        <v>404</v>
      </c>
      <c r="C114" s="19" t="s">
        <v>405</v>
      </c>
    </row>
    <row r="115" spans="1:3" x14ac:dyDescent="0.35">
      <c r="A115" s="20"/>
      <c r="B115" s="6" t="s">
        <v>462</v>
      </c>
      <c r="C115" s="19" t="s">
        <v>463</v>
      </c>
    </row>
    <row r="116" spans="1:3" x14ac:dyDescent="0.35">
      <c r="A116" s="20"/>
      <c r="B116" s="6" t="s">
        <v>437</v>
      </c>
      <c r="C116" s="19" t="s">
        <v>436</v>
      </c>
    </row>
    <row r="117" spans="1:3" x14ac:dyDescent="0.35">
      <c r="A117" s="20"/>
      <c r="B117" s="6" t="s">
        <v>246</v>
      </c>
      <c r="C117" s="19" t="s">
        <v>94</v>
      </c>
    </row>
    <row r="118" spans="1:3" x14ac:dyDescent="0.35">
      <c r="A118" s="20"/>
      <c r="B118" s="6" t="s">
        <v>352</v>
      </c>
      <c r="C118" s="19" t="s">
        <v>353</v>
      </c>
    </row>
    <row r="119" spans="1:3" x14ac:dyDescent="0.35">
      <c r="A119" s="20"/>
      <c r="B119" s="6" t="s">
        <v>278</v>
      </c>
      <c r="C119" s="19" t="s">
        <v>279</v>
      </c>
    </row>
    <row r="120" spans="1:3" x14ac:dyDescent="0.35">
      <c r="A120" s="20"/>
      <c r="B120" s="6" t="s">
        <v>306</v>
      </c>
      <c r="C120" s="19" t="s">
        <v>299</v>
      </c>
    </row>
    <row r="121" spans="1:3" x14ac:dyDescent="0.35">
      <c r="A121" s="20" t="s">
        <v>453</v>
      </c>
      <c r="B121" s="6" t="s">
        <v>414</v>
      </c>
      <c r="C121" s="19" t="s">
        <v>415</v>
      </c>
    </row>
    <row r="122" spans="1:3" x14ac:dyDescent="0.35">
      <c r="A122" s="20"/>
      <c r="B122" s="6" t="s">
        <v>145</v>
      </c>
      <c r="C122" s="19" t="s">
        <v>93</v>
      </c>
    </row>
    <row r="123" spans="1:3" x14ac:dyDescent="0.35">
      <c r="A123" s="20"/>
      <c r="B123" s="6" t="s">
        <v>261</v>
      </c>
      <c r="C123" s="19" t="s">
        <v>264</v>
      </c>
    </row>
    <row r="124" spans="1:3" x14ac:dyDescent="0.35">
      <c r="A124" s="20"/>
      <c r="B124" s="6" t="s">
        <v>244</v>
      </c>
      <c r="C124" s="19" t="s">
        <v>259</v>
      </c>
    </row>
    <row r="125" spans="1:3" x14ac:dyDescent="0.35">
      <c r="A125" s="20"/>
      <c r="B125" s="6" t="s">
        <v>470</v>
      </c>
      <c r="C125" s="19" t="s">
        <v>471</v>
      </c>
    </row>
    <row r="126" spans="1:3" x14ac:dyDescent="0.35">
      <c r="A126" s="20"/>
      <c r="B126" s="6" t="s">
        <v>433</v>
      </c>
      <c r="C126" s="19" t="s">
        <v>432</v>
      </c>
    </row>
    <row r="127" spans="1:3" x14ac:dyDescent="0.35">
      <c r="A127" s="20"/>
      <c r="B127" s="6" t="s">
        <v>457</v>
      </c>
      <c r="C127" s="19" t="s">
        <v>455</v>
      </c>
    </row>
    <row r="128" spans="1:3" x14ac:dyDescent="0.35">
      <c r="A128" s="20"/>
      <c r="B128" s="6" t="s">
        <v>242</v>
      </c>
      <c r="C128" s="19" t="s">
        <v>92</v>
      </c>
    </row>
    <row r="129" spans="1:3" x14ac:dyDescent="0.35">
      <c r="A129" s="20"/>
      <c r="B129" s="6" t="s">
        <v>129</v>
      </c>
      <c r="C129" s="19" t="s">
        <v>247</v>
      </c>
    </row>
    <row r="130" spans="1:3" x14ac:dyDescent="0.35">
      <c r="A130" s="20"/>
      <c r="B130" s="6" t="s">
        <v>430</v>
      </c>
      <c r="C130" s="19" t="s">
        <v>428</v>
      </c>
    </row>
    <row r="131" spans="1:3" x14ac:dyDescent="0.35">
      <c r="A131" s="20"/>
      <c r="B131" s="6" t="s">
        <v>404</v>
      </c>
      <c r="C131" s="19" t="s">
        <v>405</v>
      </c>
    </row>
    <row r="132" spans="1:3" x14ac:dyDescent="0.35">
      <c r="A132" s="20"/>
      <c r="B132" s="6" t="s">
        <v>462</v>
      </c>
      <c r="C132" s="19" t="s">
        <v>463</v>
      </c>
    </row>
    <row r="133" spans="1:3" x14ac:dyDescent="0.35">
      <c r="A133" s="20"/>
      <c r="B133" s="6" t="s">
        <v>437</v>
      </c>
      <c r="C133" s="19" t="s">
        <v>436</v>
      </c>
    </row>
    <row r="134" spans="1:3" x14ac:dyDescent="0.35">
      <c r="A134" s="20"/>
      <c r="B134" s="6" t="s">
        <v>246</v>
      </c>
      <c r="C134" s="19" t="s">
        <v>94</v>
      </c>
    </row>
    <row r="135" spans="1:3" x14ac:dyDescent="0.35">
      <c r="A135" s="20"/>
      <c r="B135" s="6" t="s">
        <v>352</v>
      </c>
      <c r="C135" s="19" t="s">
        <v>353</v>
      </c>
    </row>
    <row r="136" spans="1:3" x14ac:dyDescent="0.35">
      <c r="A136" s="20"/>
      <c r="B136" s="6" t="s">
        <v>278</v>
      </c>
      <c r="C136" s="19" t="s">
        <v>279</v>
      </c>
    </row>
    <row r="137" spans="1:3" x14ac:dyDescent="0.35">
      <c r="A137" s="20"/>
      <c r="B137" s="6" t="s">
        <v>306</v>
      </c>
      <c r="C137" s="19" t="s">
        <v>299</v>
      </c>
    </row>
    <row r="138" spans="1:3" x14ac:dyDescent="0.35">
      <c r="A138" s="20" t="s">
        <v>137</v>
      </c>
      <c r="B138" s="6" t="s">
        <v>414</v>
      </c>
      <c r="C138" s="19" t="s">
        <v>415</v>
      </c>
    </row>
    <row r="139" spans="1:3" x14ac:dyDescent="0.35">
      <c r="A139" s="20"/>
      <c r="B139" s="6" t="s">
        <v>145</v>
      </c>
      <c r="C139" s="19" t="s">
        <v>93</v>
      </c>
    </row>
    <row r="140" spans="1:3" x14ac:dyDescent="0.35">
      <c r="A140" s="20"/>
      <c r="B140" s="6" t="s">
        <v>261</v>
      </c>
      <c r="C140" s="19" t="s">
        <v>264</v>
      </c>
    </row>
    <row r="141" spans="1:3" x14ac:dyDescent="0.35">
      <c r="A141" s="20"/>
      <c r="B141" s="6" t="s">
        <v>244</v>
      </c>
      <c r="C141" s="19" t="s">
        <v>259</v>
      </c>
    </row>
    <row r="142" spans="1:3" x14ac:dyDescent="0.35">
      <c r="A142" s="20"/>
      <c r="B142" s="6" t="s">
        <v>470</v>
      </c>
      <c r="C142" s="19" t="s">
        <v>471</v>
      </c>
    </row>
    <row r="143" spans="1:3" x14ac:dyDescent="0.35">
      <c r="A143" s="20"/>
      <c r="B143" s="6" t="s">
        <v>433</v>
      </c>
      <c r="C143" s="19" t="s">
        <v>432</v>
      </c>
    </row>
    <row r="144" spans="1:3" x14ac:dyDescent="0.35">
      <c r="A144" s="20"/>
      <c r="B144" s="6" t="s">
        <v>457</v>
      </c>
      <c r="C144" s="19" t="s">
        <v>455</v>
      </c>
    </row>
    <row r="145" spans="1:3" x14ac:dyDescent="0.35">
      <c r="A145" s="20"/>
      <c r="B145" s="6" t="s">
        <v>242</v>
      </c>
      <c r="C145" s="19" t="s">
        <v>92</v>
      </c>
    </row>
    <row r="146" spans="1:3" x14ac:dyDescent="0.35">
      <c r="A146" s="20"/>
      <c r="B146" s="6" t="s">
        <v>129</v>
      </c>
      <c r="C146" s="19" t="s">
        <v>247</v>
      </c>
    </row>
    <row r="147" spans="1:3" x14ac:dyDescent="0.35">
      <c r="A147" s="20"/>
      <c r="B147" s="6" t="s">
        <v>430</v>
      </c>
      <c r="C147" s="19" t="s">
        <v>428</v>
      </c>
    </row>
    <row r="148" spans="1:3" x14ac:dyDescent="0.35">
      <c r="A148" s="20"/>
      <c r="B148" s="6" t="s">
        <v>404</v>
      </c>
      <c r="C148" s="19" t="s">
        <v>405</v>
      </c>
    </row>
    <row r="149" spans="1:3" x14ac:dyDescent="0.35">
      <c r="A149" s="20"/>
      <c r="B149" s="6" t="s">
        <v>462</v>
      </c>
      <c r="C149" s="19" t="s">
        <v>463</v>
      </c>
    </row>
    <row r="150" spans="1:3" x14ac:dyDescent="0.35">
      <c r="A150" s="20"/>
      <c r="B150" s="6" t="s">
        <v>437</v>
      </c>
      <c r="C150" s="19" t="s">
        <v>436</v>
      </c>
    </row>
    <row r="151" spans="1:3" x14ac:dyDescent="0.35">
      <c r="A151" s="20"/>
      <c r="B151" s="6" t="s">
        <v>246</v>
      </c>
      <c r="C151" s="19" t="s">
        <v>94</v>
      </c>
    </row>
    <row r="152" spans="1:3" x14ac:dyDescent="0.35">
      <c r="A152" s="20"/>
      <c r="B152" s="6" t="s">
        <v>352</v>
      </c>
      <c r="C152" s="19" t="s">
        <v>353</v>
      </c>
    </row>
    <row r="153" spans="1:3" x14ac:dyDescent="0.35">
      <c r="A153" s="20"/>
      <c r="B153" s="6" t="s">
        <v>278</v>
      </c>
      <c r="C153" s="19" t="s">
        <v>279</v>
      </c>
    </row>
    <row r="154" spans="1:3" x14ac:dyDescent="0.35">
      <c r="A154" s="20"/>
      <c r="B154" s="6" t="s">
        <v>306</v>
      </c>
      <c r="C154" s="19" t="s">
        <v>299</v>
      </c>
    </row>
    <row r="155" spans="1:3" x14ac:dyDescent="0.35">
      <c r="A155" s="20" t="s">
        <v>243</v>
      </c>
      <c r="B155" s="6" t="s">
        <v>414</v>
      </c>
      <c r="C155" s="19" t="s">
        <v>415</v>
      </c>
    </row>
    <row r="156" spans="1:3" x14ac:dyDescent="0.35">
      <c r="A156" s="20"/>
      <c r="B156" s="6" t="s">
        <v>145</v>
      </c>
      <c r="C156" s="19" t="s">
        <v>93</v>
      </c>
    </row>
    <row r="157" spans="1:3" x14ac:dyDescent="0.35">
      <c r="A157" s="20"/>
      <c r="B157" s="6" t="s">
        <v>261</v>
      </c>
      <c r="C157" s="19" t="s">
        <v>264</v>
      </c>
    </row>
    <row r="158" spans="1:3" x14ac:dyDescent="0.35">
      <c r="A158" s="20"/>
      <c r="B158" s="6" t="s">
        <v>244</v>
      </c>
      <c r="C158" s="19" t="s">
        <v>259</v>
      </c>
    </row>
    <row r="159" spans="1:3" x14ac:dyDescent="0.35">
      <c r="A159" s="20"/>
      <c r="B159" s="6" t="s">
        <v>470</v>
      </c>
      <c r="C159" s="19" t="s">
        <v>471</v>
      </c>
    </row>
    <row r="160" spans="1:3" x14ac:dyDescent="0.35">
      <c r="A160" s="20"/>
      <c r="B160" s="6" t="s">
        <v>433</v>
      </c>
      <c r="C160" s="19" t="s">
        <v>432</v>
      </c>
    </row>
    <row r="161" spans="1:3" x14ac:dyDescent="0.35">
      <c r="A161" s="20"/>
      <c r="B161" s="6" t="s">
        <v>457</v>
      </c>
      <c r="C161" s="19" t="s">
        <v>455</v>
      </c>
    </row>
    <row r="162" spans="1:3" x14ac:dyDescent="0.35">
      <c r="A162" s="20"/>
      <c r="B162" s="6" t="s">
        <v>242</v>
      </c>
      <c r="C162" s="19" t="s">
        <v>92</v>
      </c>
    </row>
    <row r="163" spans="1:3" x14ac:dyDescent="0.35">
      <c r="A163" s="20"/>
      <c r="B163" s="6" t="s">
        <v>129</v>
      </c>
      <c r="C163" s="19" t="s">
        <v>247</v>
      </c>
    </row>
    <row r="164" spans="1:3" x14ac:dyDescent="0.35">
      <c r="A164" s="20"/>
      <c r="B164" s="6" t="s">
        <v>430</v>
      </c>
      <c r="C164" s="19" t="s">
        <v>428</v>
      </c>
    </row>
    <row r="165" spans="1:3" x14ac:dyDescent="0.35">
      <c r="A165" s="20"/>
      <c r="B165" s="6" t="s">
        <v>404</v>
      </c>
      <c r="C165" s="19" t="s">
        <v>405</v>
      </c>
    </row>
    <row r="166" spans="1:3" x14ac:dyDescent="0.35">
      <c r="A166" s="20"/>
      <c r="B166" s="6" t="s">
        <v>462</v>
      </c>
      <c r="C166" s="19" t="s">
        <v>463</v>
      </c>
    </row>
    <row r="167" spans="1:3" x14ac:dyDescent="0.35">
      <c r="A167" s="20"/>
      <c r="B167" s="6" t="s">
        <v>437</v>
      </c>
      <c r="C167" s="19" t="s">
        <v>436</v>
      </c>
    </row>
    <row r="168" spans="1:3" x14ac:dyDescent="0.35">
      <c r="A168" s="20"/>
      <c r="B168" s="6" t="s">
        <v>246</v>
      </c>
      <c r="C168" s="19" t="s">
        <v>94</v>
      </c>
    </row>
    <row r="169" spans="1:3" x14ac:dyDescent="0.35">
      <c r="A169" s="20"/>
      <c r="B169" s="6" t="s">
        <v>352</v>
      </c>
      <c r="C169" s="19" t="s">
        <v>353</v>
      </c>
    </row>
    <row r="170" spans="1:3" x14ac:dyDescent="0.35">
      <c r="A170" s="20"/>
      <c r="B170" s="6" t="s">
        <v>278</v>
      </c>
      <c r="C170" s="19" t="s">
        <v>279</v>
      </c>
    </row>
    <row r="171" spans="1:3" x14ac:dyDescent="0.35">
      <c r="A171" s="20"/>
      <c r="B171" s="6" t="s">
        <v>306</v>
      </c>
      <c r="C171" s="19" t="s">
        <v>299</v>
      </c>
    </row>
    <row r="172" spans="1:3" x14ac:dyDescent="0.35">
      <c r="A172" s="20" t="s">
        <v>163</v>
      </c>
      <c r="B172" s="6" t="s">
        <v>414</v>
      </c>
      <c r="C172" s="19" t="s">
        <v>415</v>
      </c>
    </row>
    <row r="173" spans="1:3" x14ac:dyDescent="0.35">
      <c r="A173" s="20"/>
      <c r="B173" s="6" t="s">
        <v>145</v>
      </c>
      <c r="C173" s="19" t="s">
        <v>93</v>
      </c>
    </row>
    <row r="174" spans="1:3" x14ac:dyDescent="0.35">
      <c r="A174" s="20"/>
      <c r="B174" s="6" t="s">
        <v>261</v>
      </c>
      <c r="C174" s="19" t="s">
        <v>264</v>
      </c>
    </row>
    <row r="175" spans="1:3" x14ac:dyDescent="0.35">
      <c r="A175" s="20"/>
      <c r="B175" s="6" t="s">
        <v>244</v>
      </c>
      <c r="C175" s="19" t="s">
        <v>259</v>
      </c>
    </row>
    <row r="176" spans="1:3" x14ac:dyDescent="0.35">
      <c r="A176" s="20"/>
      <c r="B176" s="6" t="s">
        <v>470</v>
      </c>
      <c r="C176" s="19" t="s">
        <v>471</v>
      </c>
    </row>
    <row r="177" spans="1:3" x14ac:dyDescent="0.35">
      <c r="A177" s="20"/>
      <c r="B177" s="6" t="s">
        <v>433</v>
      </c>
      <c r="C177" s="19" t="s">
        <v>432</v>
      </c>
    </row>
    <row r="178" spans="1:3" x14ac:dyDescent="0.35">
      <c r="A178" s="20"/>
      <c r="B178" s="6" t="s">
        <v>457</v>
      </c>
      <c r="C178" s="19" t="s">
        <v>455</v>
      </c>
    </row>
    <row r="179" spans="1:3" x14ac:dyDescent="0.35">
      <c r="A179" s="20"/>
      <c r="B179" s="6" t="s">
        <v>242</v>
      </c>
      <c r="C179" s="19" t="s">
        <v>92</v>
      </c>
    </row>
    <row r="180" spans="1:3" x14ac:dyDescent="0.35">
      <c r="A180" s="20"/>
      <c r="B180" s="6" t="s">
        <v>129</v>
      </c>
      <c r="C180" s="19" t="s">
        <v>247</v>
      </c>
    </row>
    <row r="181" spans="1:3" x14ac:dyDescent="0.35">
      <c r="A181" s="20"/>
      <c r="B181" s="6" t="s">
        <v>430</v>
      </c>
      <c r="C181" s="19" t="s">
        <v>428</v>
      </c>
    </row>
    <row r="182" spans="1:3" x14ac:dyDescent="0.35">
      <c r="A182" s="20"/>
      <c r="B182" s="6" t="s">
        <v>404</v>
      </c>
      <c r="C182" s="19" t="s">
        <v>405</v>
      </c>
    </row>
    <row r="183" spans="1:3" x14ac:dyDescent="0.35">
      <c r="A183" s="20"/>
      <c r="B183" s="6" t="s">
        <v>462</v>
      </c>
      <c r="C183" s="19" t="s">
        <v>463</v>
      </c>
    </row>
    <row r="184" spans="1:3" x14ac:dyDescent="0.35">
      <c r="A184" s="20"/>
      <c r="B184" s="6" t="s">
        <v>437</v>
      </c>
      <c r="C184" s="19" t="s">
        <v>436</v>
      </c>
    </row>
    <row r="185" spans="1:3" x14ac:dyDescent="0.35">
      <c r="A185" s="20"/>
      <c r="B185" s="6" t="s">
        <v>246</v>
      </c>
      <c r="C185" s="19" t="s">
        <v>94</v>
      </c>
    </row>
    <row r="186" spans="1:3" x14ac:dyDescent="0.35">
      <c r="A186" s="20"/>
      <c r="B186" s="6" t="s">
        <v>352</v>
      </c>
      <c r="C186" s="19" t="s">
        <v>353</v>
      </c>
    </row>
    <row r="187" spans="1:3" x14ac:dyDescent="0.35">
      <c r="A187" s="20"/>
      <c r="B187" s="6" t="s">
        <v>278</v>
      </c>
      <c r="C187" s="19" t="s">
        <v>279</v>
      </c>
    </row>
    <row r="188" spans="1:3" x14ac:dyDescent="0.35">
      <c r="A188" s="20"/>
      <c r="B188" s="6" t="s">
        <v>306</v>
      </c>
      <c r="C188" s="19" t="s">
        <v>299</v>
      </c>
    </row>
    <row r="189" spans="1:3" x14ac:dyDescent="0.35">
      <c r="A189" s="20" t="s">
        <v>245</v>
      </c>
      <c r="B189" s="6" t="s">
        <v>414</v>
      </c>
      <c r="C189" s="19" t="s">
        <v>415</v>
      </c>
    </row>
    <row r="190" spans="1:3" x14ac:dyDescent="0.35">
      <c r="A190" s="20"/>
      <c r="B190" s="6" t="s">
        <v>145</v>
      </c>
      <c r="C190" s="19" t="s">
        <v>93</v>
      </c>
    </row>
    <row r="191" spans="1:3" x14ac:dyDescent="0.35">
      <c r="A191" s="20"/>
      <c r="B191" s="6" t="s">
        <v>261</v>
      </c>
      <c r="C191" s="19" t="s">
        <v>264</v>
      </c>
    </row>
    <row r="192" spans="1:3" x14ac:dyDescent="0.35">
      <c r="A192" s="20"/>
      <c r="B192" s="6" t="s">
        <v>244</v>
      </c>
      <c r="C192" s="19" t="s">
        <v>259</v>
      </c>
    </row>
    <row r="193" spans="1:3" x14ac:dyDescent="0.35">
      <c r="A193" s="20"/>
      <c r="B193" s="6" t="s">
        <v>470</v>
      </c>
      <c r="C193" s="19" t="s">
        <v>471</v>
      </c>
    </row>
    <row r="194" spans="1:3" x14ac:dyDescent="0.35">
      <c r="A194" s="20"/>
      <c r="B194" s="6" t="s">
        <v>433</v>
      </c>
      <c r="C194" s="19" t="s">
        <v>432</v>
      </c>
    </row>
    <row r="195" spans="1:3" x14ac:dyDescent="0.35">
      <c r="A195" s="20"/>
      <c r="B195" s="6" t="s">
        <v>457</v>
      </c>
      <c r="C195" s="19" t="s">
        <v>455</v>
      </c>
    </row>
    <row r="196" spans="1:3" x14ac:dyDescent="0.35">
      <c r="A196" s="20"/>
      <c r="B196" s="6" t="s">
        <v>242</v>
      </c>
      <c r="C196" s="19" t="s">
        <v>92</v>
      </c>
    </row>
    <row r="197" spans="1:3" x14ac:dyDescent="0.35">
      <c r="A197" s="20"/>
      <c r="B197" s="6" t="s">
        <v>129</v>
      </c>
      <c r="C197" s="19" t="s">
        <v>247</v>
      </c>
    </row>
    <row r="198" spans="1:3" x14ac:dyDescent="0.35">
      <c r="A198" s="20"/>
      <c r="B198" s="6" t="s">
        <v>430</v>
      </c>
      <c r="C198" s="19" t="s">
        <v>428</v>
      </c>
    </row>
    <row r="199" spans="1:3" x14ac:dyDescent="0.35">
      <c r="A199" s="20"/>
      <c r="B199" s="6" t="s">
        <v>404</v>
      </c>
      <c r="C199" s="19" t="s">
        <v>405</v>
      </c>
    </row>
    <row r="200" spans="1:3" x14ac:dyDescent="0.35">
      <c r="A200" s="20"/>
      <c r="B200" s="6" t="s">
        <v>462</v>
      </c>
      <c r="C200" s="19" t="s">
        <v>463</v>
      </c>
    </row>
    <row r="201" spans="1:3" x14ac:dyDescent="0.35">
      <c r="A201" s="20"/>
      <c r="B201" s="6" t="s">
        <v>437</v>
      </c>
      <c r="C201" s="19" t="s">
        <v>436</v>
      </c>
    </row>
    <row r="202" spans="1:3" x14ac:dyDescent="0.35">
      <c r="A202" s="20"/>
      <c r="B202" s="6" t="s">
        <v>246</v>
      </c>
      <c r="C202" s="19" t="s">
        <v>94</v>
      </c>
    </row>
    <row r="203" spans="1:3" x14ac:dyDescent="0.35">
      <c r="A203" s="20"/>
      <c r="B203" s="6" t="s">
        <v>352</v>
      </c>
      <c r="C203" s="19" t="s">
        <v>353</v>
      </c>
    </row>
    <row r="204" spans="1:3" x14ac:dyDescent="0.35">
      <c r="A204" s="20"/>
      <c r="B204" s="6" t="s">
        <v>278</v>
      </c>
      <c r="C204" s="19" t="s">
        <v>279</v>
      </c>
    </row>
    <row r="205" spans="1:3" x14ac:dyDescent="0.35">
      <c r="A205" s="20"/>
      <c r="B205" s="6" t="s">
        <v>306</v>
      </c>
      <c r="C205" s="19" t="s">
        <v>299</v>
      </c>
    </row>
    <row r="206" spans="1:3" x14ac:dyDescent="0.35">
      <c r="A206" s="20" t="s">
        <v>277</v>
      </c>
      <c r="B206" s="6" t="s">
        <v>414</v>
      </c>
      <c r="C206" s="19" t="s">
        <v>415</v>
      </c>
    </row>
    <row r="207" spans="1:3" x14ac:dyDescent="0.35">
      <c r="A207" s="20"/>
      <c r="B207" s="6" t="s">
        <v>145</v>
      </c>
      <c r="C207" s="19" t="s">
        <v>93</v>
      </c>
    </row>
    <row r="208" spans="1:3" x14ac:dyDescent="0.35">
      <c r="A208" s="20"/>
      <c r="B208" s="6" t="s">
        <v>261</v>
      </c>
      <c r="C208" s="19" t="s">
        <v>264</v>
      </c>
    </row>
    <row r="209" spans="1:3" x14ac:dyDescent="0.35">
      <c r="A209" s="20"/>
      <c r="B209" s="6" t="s">
        <v>244</v>
      </c>
      <c r="C209" s="19" t="s">
        <v>259</v>
      </c>
    </row>
    <row r="210" spans="1:3" x14ac:dyDescent="0.35">
      <c r="A210" s="20"/>
      <c r="B210" s="6" t="s">
        <v>470</v>
      </c>
      <c r="C210" s="19" t="s">
        <v>471</v>
      </c>
    </row>
    <row r="211" spans="1:3" x14ac:dyDescent="0.35">
      <c r="A211" s="20"/>
      <c r="B211" s="6" t="s">
        <v>433</v>
      </c>
      <c r="C211" s="19" t="s">
        <v>432</v>
      </c>
    </row>
    <row r="212" spans="1:3" x14ac:dyDescent="0.35">
      <c r="A212" s="20"/>
      <c r="B212" s="6" t="s">
        <v>457</v>
      </c>
      <c r="C212" s="19" t="s">
        <v>455</v>
      </c>
    </row>
    <row r="213" spans="1:3" x14ac:dyDescent="0.35">
      <c r="A213" s="20"/>
      <c r="B213" s="6" t="s">
        <v>242</v>
      </c>
      <c r="C213" s="19" t="s">
        <v>92</v>
      </c>
    </row>
    <row r="214" spans="1:3" x14ac:dyDescent="0.35">
      <c r="A214" s="20"/>
      <c r="B214" s="6" t="s">
        <v>129</v>
      </c>
      <c r="C214" s="19" t="s">
        <v>247</v>
      </c>
    </row>
    <row r="215" spans="1:3" x14ac:dyDescent="0.35">
      <c r="A215" s="20"/>
      <c r="B215" s="6" t="s">
        <v>430</v>
      </c>
      <c r="C215" s="19" t="s">
        <v>428</v>
      </c>
    </row>
    <row r="216" spans="1:3" x14ac:dyDescent="0.35">
      <c r="A216" s="20"/>
      <c r="B216" s="6" t="s">
        <v>404</v>
      </c>
      <c r="C216" s="19" t="s">
        <v>405</v>
      </c>
    </row>
    <row r="217" spans="1:3" x14ac:dyDescent="0.35">
      <c r="A217" s="20"/>
      <c r="B217" s="6" t="s">
        <v>462</v>
      </c>
      <c r="C217" s="19" t="s">
        <v>463</v>
      </c>
    </row>
    <row r="218" spans="1:3" x14ac:dyDescent="0.35">
      <c r="A218" s="20"/>
      <c r="B218" s="6" t="s">
        <v>437</v>
      </c>
      <c r="C218" s="19" t="s">
        <v>436</v>
      </c>
    </row>
    <row r="219" spans="1:3" x14ac:dyDescent="0.35">
      <c r="A219" s="20"/>
      <c r="B219" s="6" t="s">
        <v>246</v>
      </c>
      <c r="C219" s="19" t="s">
        <v>94</v>
      </c>
    </row>
    <row r="220" spans="1:3" x14ac:dyDescent="0.35">
      <c r="A220" s="20"/>
      <c r="B220" s="6" t="s">
        <v>352</v>
      </c>
      <c r="C220" s="19" t="s">
        <v>353</v>
      </c>
    </row>
    <row r="221" spans="1:3" x14ac:dyDescent="0.35">
      <c r="A221" s="20"/>
      <c r="B221" s="6" t="s">
        <v>278</v>
      </c>
      <c r="C221" s="19" t="s">
        <v>279</v>
      </c>
    </row>
    <row r="222" spans="1:3" x14ac:dyDescent="0.35">
      <c r="A222" s="20"/>
      <c r="B222" s="6" t="s">
        <v>306</v>
      </c>
      <c r="C222" s="19" t="s">
        <v>299</v>
      </c>
    </row>
    <row r="223" spans="1:3" x14ac:dyDescent="0.35">
      <c r="A223" s="20" t="s">
        <v>305</v>
      </c>
      <c r="B223" s="6" t="s">
        <v>414</v>
      </c>
      <c r="C223" s="19" t="s">
        <v>415</v>
      </c>
    </row>
    <row r="224" spans="1:3" x14ac:dyDescent="0.35">
      <c r="A224" s="20"/>
      <c r="B224" s="6" t="s">
        <v>145</v>
      </c>
      <c r="C224" s="19" t="s">
        <v>93</v>
      </c>
    </row>
    <row r="225" spans="1:3" x14ac:dyDescent="0.35">
      <c r="A225" s="20"/>
      <c r="B225" s="6" t="s">
        <v>261</v>
      </c>
      <c r="C225" s="19" t="s">
        <v>264</v>
      </c>
    </row>
    <row r="226" spans="1:3" x14ac:dyDescent="0.35">
      <c r="A226" s="20"/>
      <c r="B226" s="6" t="s">
        <v>244</v>
      </c>
      <c r="C226" s="19" t="s">
        <v>259</v>
      </c>
    </row>
    <row r="227" spans="1:3" x14ac:dyDescent="0.35">
      <c r="A227" s="20"/>
      <c r="B227" s="6" t="s">
        <v>470</v>
      </c>
      <c r="C227" s="19" t="s">
        <v>471</v>
      </c>
    </row>
    <row r="228" spans="1:3" x14ac:dyDescent="0.35">
      <c r="A228" s="20"/>
      <c r="B228" s="6" t="s">
        <v>433</v>
      </c>
      <c r="C228" s="19" t="s">
        <v>432</v>
      </c>
    </row>
    <row r="229" spans="1:3" x14ac:dyDescent="0.35">
      <c r="A229" s="20"/>
      <c r="B229" s="6" t="s">
        <v>457</v>
      </c>
      <c r="C229" s="19" t="s">
        <v>455</v>
      </c>
    </row>
    <row r="230" spans="1:3" x14ac:dyDescent="0.35">
      <c r="A230" s="20"/>
      <c r="B230" s="6" t="s">
        <v>242</v>
      </c>
      <c r="C230" s="19" t="s">
        <v>92</v>
      </c>
    </row>
    <row r="231" spans="1:3" x14ac:dyDescent="0.35">
      <c r="A231" s="20"/>
      <c r="B231" s="6" t="s">
        <v>129</v>
      </c>
      <c r="C231" s="19" t="s">
        <v>247</v>
      </c>
    </row>
    <row r="232" spans="1:3" x14ac:dyDescent="0.35">
      <c r="A232" s="20"/>
      <c r="B232" s="6" t="s">
        <v>430</v>
      </c>
      <c r="C232" s="19" t="s">
        <v>428</v>
      </c>
    </row>
    <row r="233" spans="1:3" x14ac:dyDescent="0.35">
      <c r="A233" s="20"/>
      <c r="B233" s="6" t="s">
        <v>404</v>
      </c>
      <c r="C233" s="19" t="s">
        <v>405</v>
      </c>
    </row>
    <row r="234" spans="1:3" x14ac:dyDescent="0.35">
      <c r="A234" s="20"/>
      <c r="B234" s="6" t="s">
        <v>462</v>
      </c>
      <c r="C234" s="19" t="s">
        <v>463</v>
      </c>
    </row>
    <row r="235" spans="1:3" x14ac:dyDescent="0.35">
      <c r="A235" s="20"/>
      <c r="B235" s="6" t="s">
        <v>437</v>
      </c>
      <c r="C235" s="19" t="s">
        <v>436</v>
      </c>
    </row>
    <row r="236" spans="1:3" x14ac:dyDescent="0.35">
      <c r="A236" s="20"/>
      <c r="B236" s="6" t="s">
        <v>246</v>
      </c>
      <c r="C236" s="19" t="s">
        <v>94</v>
      </c>
    </row>
    <row r="237" spans="1:3" x14ac:dyDescent="0.35">
      <c r="A237" s="20"/>
      <c r="B237" s="6" t="s">
        <v>352</v>
      </c>
      <c r="C237" s="19" t="s">
        <v>353</v>
      </c>
    </row>
    <row r="238" spans="1:3" x14ac:dyDescent="0.35">
      <c r="A238" s="20"/>
      <c r="B238" s="6" t="s">
        <v>278</v>
      </c>
      <c r="C238" s="19" t="s">
        <v>279</v>
      </c>
    </row>
    <row r="239" spans="1:3" x14ac:dyDescent="0.35">
      <c r="A239" s="20"/>
      <c r="B239" s="6" t="s">
        <v>306</v>
      </c>
      <c r="C239" s="19" t="s">
        <v>299</v>
      </c>
    </row>
    <row r="240" spans="1:3" x14ac:dyDescent="0.35">
      <c r="A240"/>
    </row>
    <row r="241" spans="1:1" x14ac:dyDescent="0.35">
      <c r="A241"/>
    </row>
    <row r="242" spans="1:1" x14ac:dyDescent="0.35">
      <c r="A242"/>
    </row>
    <row r="243" spans="1:1" x14ac:dyDescent="0.35">
      <c r="A243"/>
    </row>
    <row r="244" spans="1:1" x14ac:dyDescent="0.35">
      <c r="A244"/>
    </row>
    <row r="245" spans="1:1" x14ac:dyDescent="0.35">
      <c r="A245"/>
    </row>
    <row r="246" spans="1:1" x14ac:dyDescent="0.35">
      <c r="A246"/>
    </row>
    <row r="247" spans="1:1" x14ac:dyDescent="0.35">
      <c r="A247"/>
    </row>
    <row r="248" spans="1:1" x14ac:dyDescent="0.35">
      <c r="A248"/>
    </row>
    <row r="249" spans="1:1" x14ac:dyDescent="0.35">
      <c r="A249"/>
    </row>
    <row r="250" spans="1:1" x14ac:dyDescent="0.35">
      <c r="A250"/>
    </row>
    <row r="251" spans="1:1" x14ac:dyDescent="0.35">
      <c r="A251"/>
    </row>
    <row r="252" spans="1:1" x14ac:dyDescent="0.35">
      <c r="A252"/>
    </row>
    <row r="253" spans="1:1" x14ac:dyDescent="0.35">
      <c r="A253"/>
    </row>
    <row r="254" spans="1:1" x14ac:dyDescent="0.35">
      <c r="A254"/>
    </row>
    <row r="255" spans="1:1" x14ac:dyDescent="0.35">
      <c r="A255"/>
    </row>
    <row r="256" spans="1:1" x14ac:dyDescent="0.35">
      <c r="A256"/>
    </row>
    <row r="257" spans="1:1" x14ac:dyDescent="0.35">
      <c r="A257"/>
    </row>
    <row r="258" spans="1:1" x14ac:dyDescent="0.35">
      <c r="A258"/>
    </row>
    <row r="259" spans="1:1" x14ac:dyDescent="0.35">
      <c r="A259"/>
    </row>
    <row r="260" spans="1:1" x14ac:dyDescent="0.35">
      <c r="A260"/>
    </row>
    <row r="261" spans="1:1" x14ac:dyDescent="0.35">
      <c r="A261"/>
    </row>
    <row r="262" spans="1:1" x14ac:dyDescent="0.35">
      <c r="A262"/>
    </row>
    <row r="263" spans="1:1" x14ac:dyDescent="0.35">
      <c r="A263"/>
    </row>
    <row r="264" spans="1:1" x14ac:dyDescent="0.35">
      <c r="A264"/>
    </row>
    <row r="265" spans="1:1" x14ac:dyDescent="0.35">
      <c r="A265"/>
    </row>
    <row r="266" spans="1:1" x14ac:dyDescent="0.35">
      <c r="A266"/>
    </row>
    <row r="267" spans="1:1" x14ac:dyDescent="0.35">
      <c r="A267"/>
    </row>
    <row r="268" spans="1:1" x14ac:dyDescent="0.35">
      <c r="A268"/>
    </row>
    <row r="269" spans="1:1" x14ac:dyDescent="0.35">
      <c r="A269"/>
    </row>
    <row r="270" spans="1:1" x14ac:dyDescent="0.35">
      <c r="A270"/>
    </row>
    <row r="271" spans="1:1" x14ac:dyDescent="0.35">
      <c r="A271"/>
    </row>
    <row r="272" spans="1:1" x14ac:dyDescent="0.35">
      <c r="A272"/>
    </row>
    <row r="273" spans="1:1" x14ac:dyDescent="0.35">
      <c r="A273"/>
    </row>
    <row r="274" spans="1:1" x14ac:dyDescent="0.35">
      <c r="A274"/>
    </row>
    <row r="275" spans="1:1" x14ac:dyDescent="0.35">
      <c r="A275"/>
    </row>
    <row r="276" spans="1:1" x14ac:dyDescent="0.35">
      <c r="A276"/>
    </row>
    <row r="277" spans="1:1" x14ac:dyDescent="0.35">
      <c r="A277"/>
    </row>
    <row r="278" spans="1:1" x14ac:dyDescent="0.35">
      <c r="A278"/>
    </row>
    <row r="279" spans="1:1" x14ac:dyDescent="0.35">
      <c r="A279"/>
    </row>
    <row r="280" spans="1:1" x14ac:dyDescent="0.35">
      <c r="A280"/>
    </row>
    <row r="281" spans="1:1" x14ac:dyDescent="0.35">
      <c r="A281"/>
    </row>
    <row r="282" spans="1:1" x14ac:dyDescent="0.35">
      <c r="A282"/>
    </row>
    <row r="283" spans="1:1" x14ac:dyDescent="0.35">
      <c r="A283"/>
    </row>
    <row r="284" spans="1:1" x14ac:dyDescent="0.35">
      <c r="A284"/>
    </row>
    <row r="285" spans="1:1" x14ac:dyDescent="0.35">
      <c r="A285"/>
    </row>
    <row r="286" spans="1:1" x14ac:dyDescent="0.35">
      <c r="A286"/>
    </row>
    <row r="287" spans="1:1" x14ac:dyDescent="0.35">
      <c r="A287"/>
    </row>
    <row r="288" spans="1:1" x14ac:dyDescent="0.35">
      <c r="A288"/>
    </row>
    <row r="289" spans="1:1" x14ac:dyDescent="0.35">
      <c r="A289"/>
    </row>
    <row r="290" spans="1:1" x14ac:dyDescent="0.35">
      <c r="A290"/>
    </row>
    <row r="291" spans="1:1" x14ac:dyDescent="0.35">
      <c r="A291"/>
    </row>
    <row r="292" spans="1:1" x14ac:dyDescent="0.35">
      <c r="A292"/>
    </row>
    <row r="293" spans="1:1" x14ac:dyDescent="0.35">
      <c r="A293"/>
    </row>
    <row r="294" spans="1:1" x14ac:dyDescent="0.35">
      <c r="A294"/>
    </row>
    <row r="295" spans="1:1" x14ac:dyDescent="0.35">
      <c r="A295"/>
    </row>
    <row r="296" spans="1:1" x14ac:dyDescent="0.35">
      <c r="A296"/>
    </row>
    <row r="297" spans="1:1" x14ac:dyDescent="0.35">
      <c r="A297"/>
    </row>
    <row r="298" spans="1:1" x14ac:dyDescent="0.35">
      <c r="A298"/>
    </row>
    <row r="299" spans="1:1" x14ac:dyDescent="0.35">
      <c r="A299"/>
    </row>
    <row r="300" spans="1:1" x14ac:dyDescent="0.35">
      <c r="A300"/>
    </row>
    <row r="301" spans="1:1" x14ac:dyDescent="0.35">
      <c r="A301"/>
    </row>
    <row r="302" spans="1:1" x14ac:dyDescent="0.35">
      <c r="A302"/>
    </row>
    <row r="303" spans="1:1" x14ac:dyDescent="0.35">
      <c r="A303"/>
    </row>
    <row r="304" spans="1:1" x14ac:dyDescent="0.35">
      <c r="A304"/>
    </row>
    <row r="305" spans="1:1" x14ac:dyDescent="0.35">
      <c r="A305"/>
    </row>
    <row r="306" spans="1:1" x14ac:dyDescent="0.35">
      <c r="A306"/>
    </row>
    <row r="307" spans="1:1" x14ac:dyDescent="0.35">
      <c r="A307"/>
    </row>
    <row r="308" spans="1:1" x14ac:dyDescent="0.35">
      <c r="A308"/>
    </row>
    <row r="309" spans="1:1" x14ac:dyDescent="0.35">
      <c r="A309"/>
    </row>
    <row r="310" spans="1:1" x14ac:dyDescent="0.35">
      <c r="A310"/>
    </row>
    <row r="311" spans="1:1" x14ac:dyDescent="0.35">
      <c r="A311"/>
    </row>
    <row r="312" spans="1:1" x14ac:dyDescent="0.35">
      <c r="A312"/>
    </row>
    <row r="313" spans="1:1" x14ac:dyDescent="0.35">
      <c r="A313"/>
    </row>
    <row r="314" spans="1:1" x14ac:dyDescent="0.35">
      <c r="A314"/>
    </row>
    <row r="315" spans="1:1" x14ac:dyDescent="0.35">
      <c r="A315"/>
    </row>
    <row r="316" spans="1:1" x14ac:dyDescent="0.35">
      <c r="A316"/>
    </row>
    <row r="317" spans="1:1" x14ac:dyDescent="0.35">
      <c r="A317"/>
    </row>
    <row r="318" spans="1:1" x14ac:dyDescent="0.35">
      <c r="A318"/>
    </row>
    <row r="319" spans="1:1" x14ac:dyDescent="0.35">
      <c r="A319"/>
    </row>
    <row r="320" spans="1:1" x14ac:dyDescent="0.35">
      <c r="A320"/>
    </row>
    <row r="321" spans="1:1" x14ac:dyDescent="0.35">
      <c r="A321"/>
    </row>
    <row r="322" spans="1:1" x14ac:dyDescent="0.35">
      <c r="A322"/>
    </row>
    <row r="323" spans="1:1" x14ac:dyDescent="0.35">
      <c r="A323"/>
    </row>
    <row r="324" spans="1:1" x14ac:dyDescent="0.35">
      <c r="A324"/>
    </row>
    <row r="325" spans="1:1" x14ac:dyDescent="0.35">
      <c r="A325"/>
    </row>
    <row r="326" spans="1:1" x14ac:dyDescent="0.35">
      <c r="A326"/>
    </row>
    <row r="327" spans="1:1" x14ac:dyDescent="0.35">
      <c r="A327"/>
    </row>
    <row r="328" spans="1:1" x14ac:dyDescent="0.35">
      <c r="A328"/>
    </row>
    <row r="329" spans="1:1" x14ac:dyDescent="0.35">
      <c r="A329"/>
    </row>
    <row r="330" spans="1:1" x14ac:dyDescent="0.35">
      <c r="A330"/>
    </row>
    <row r="331" spans="1:1" x14ac:dyDescent="0.35">
      <c r="A331"/>
    </row>
    <row r="332" spans="1:1" x14ac:dyDescent="0.35">
      <c r="A332"/>
    </row>
    <row r="333" spans="1:1" x14ac:dyDescent="0.35">
      <c r="A333"/>
    </row>
    <row r="334" spans="1:1" x14ac:dyDescent="0.35">
      <c r="A334"/>
    </row>
    <row r="335" spans="1:1" x14ac:dyDescent="0.35">
      <c r="A335"/>
    </row>
    <row r="336" spans="1:1" x14ac:dyDescent="0.35">
      <c r="A336"/>
    </row>
    <row r="337" spans="1:1" x14ac:dyDescent="0.35">
      <c r="A337"/>
    </row>
    <row r="338" spans="1:1" x14ac:dyDescent="0.35">
      <c r="A338"/>
    </row>
    <row r="339" spans="1:1" x14ac:dyDescent="0.35">
      <c r="A339"/>
    </row>
    <row r="340" spans="1:1" x14ac:dyDescent="0.35">
      <c r="A340"/>
    </row>
    <row r="341" spans="1:1" x14ac:dyDescent="0.35">
      <c r="A341"/>
    </row>
    <row r="342" spans="1:1" x14ac:dyDescent="0.35">
      <c r="A342"/>
    </row>
    <row r="343" spans="1:1" x14ac:dyDescent="0.35">
      <c r="A343"/>
    </row>
    <row r="344" spans="1:1" x14ac:dyDescent="0.35">
      <c r="A344"/>
    </row>
    <row r="345" spans="1:1" x14ac:dyDescent="0.35">
      <c r="A345"/>
    </row>
    <row r="346" spans="1:1" x14ac:dyDescent="0.35">
      <c r="A346"/>
    </row>
    <row r="347" spans="1:1" x14ac:dyDescent="0.35">
      <c r="A347"/>
    </row>
    <row r="348" spans="1:1" x14ac:dyDescent="0.35">
      <c r="A348"/>
    </row>
    <row r="349" spans="1:1" x14ac:dyDescent="0.35">
      <c r="A349"/>
    </row>
    <row r="350" spans="1:1" x14ac:dyDescent="0.35">
      <c r="A350"/>
    </row>
    <row r="351" spans="1:1" x14ac:dyDescent="0.35">
      <c r="A351"/>
    </row>
    <row r="352" spans="1:1" x14ac:dyDescent="0.35">
      <c r="A352"/>
    </row>
    <row r="353" spans="1:1" x14ac:dyDescent="0.35">
      <c r="A353"/>
    </row>
    <row r="354" spans="1:1" x14ac:dyDescent="0.35">
      <c r="A354"/>
    </row>
    <row r="355" spans="1:1" x14ac:dyDescent="0.35">
      <c r="A355"/>
    </row>
    <row r="356" spans="1:1" x14ac:dyDescent="0.35">
      <c r="A356"/>
    </row>
    <row r="357" spans="1:1" x14ac:dyDescent="0.35">
      <c r="A357"/>
    </row>
    <row r="358" spans="1:1" x14ac:dyDescent="0.35">
      <c r="A358"/>
    </row>
    <row r="359" spans="1:1" x14ac:dyDescent="0.35">
      <c r="A359"/>
    </row>
    <row r="360" spans="1:1" x14ac:dyDescent="0.35">
      <c r="A360"/>
    </row>
    <row r="361" spans="1:1" x14ac:dyDescent="0.35">
      <c r="A361"/>
    </row>
    <row r="362" spans="1:1" x14ac:dyDescent="0.35">
      <c r="A362"/>
    </row>
    <row r="363" spans="1:1" x14ac:dyDescent="0.35">
      <c r="A363"/>
    </row>
    <row r="364" spans="1:1" x14ac:dyDescent="0.35">
      <c r="A364"/>
    </row>
    <row r="365" spans="1:1" x14ac:dyDescent="0.35">
      <c r="A365"/>
    </row>
    <row r="366" spans="1:1" x14ac:dyDescent="0.35">
      <c r="A366"/>
    </row>
    <row r="367" spans="1:1" x14ac:dyDescent="0.35">
      <c r="A367"/>
    </row>
    <row r="368" spans="1:1" x14ac:dyDescent="0.35">
      <c r="A368"/>
    </row>
    <row r="369" spans="1:1" x14ac:dyDescent="0.35">
      <c r="A369"/>
    </row>
    <row r="370" spans="1:1" x14ac:dyDescent="0.35">
      <c r="A370"/>
    </row>
    <row r="371" spans="1:1" x14ac:dyDescent="0.35">
      <c r="A371"/>
    </row>
    <row r="372" spans="1:1" x14ac:dyDescent="0.35">
      <c r="A372"/>
    </row>
    <row r="373" spans="1:1" x14ac:dyDescent="0.35">
      <c r="A373"/>
    </row>
    <row r="374" spans="1:1" x14ac:dyDescent="0.35">
      <c r="A374"/>
    </row>
    <row r="375" spans="1:1" x14ac:dyDescent="0.35">
      <c r="A375"/>
    </row>
    <row r="376" spans="1:1" x14ac:dyDescent="0.35">
      <c r="A376"/>
    </row>
    <row r="377" spans="1:1" x14ac:dyDescent="0.35">
      <c r="A377"/>
    </row>
    <row r="378" spans="1:1" x14ac:dyDescent="0.35">
      <c r="A378"/>
    </row>
    <row r="379" spans="1:1" x14ac:dyDescent="0.35">
      <c r="A379"/>
    </row>
    <row r="380" spans="1:1" x14ac:dyDescent="0.35">
      <c r="A380"/>
    </row>
    <row r="381" spans="1:1" x14ac:dyDescent="0.35">
      <c r="A381"/>
    </row>
    <row r="382" spans="1:1" x14ac:dyDescent="0.35">
      <c r="A382"/>
    </row>
    <row r="383" spans="1:1" x14ac:dyDescent="0.35">
      <c r="A383"/>
    </row>
    <row r="384" spans="1:1" x14ac:dyDescent="0.35">
      <c r="A384"/>
    </row>
    <row r="385" spans="1:1" x14ac:dyDescent="0.35">
      <c r="A385"/>
    </row>
    <row r="386" spans="1:1" x14ac:dyDescent="0.35">
      <c r="A386"/>
    </row>
    <row r="387" spans="1:1" x14ac:dyDescent="0.35">
      <c r="A387"/>
    </row>
    <row r="388" spans="1:1" x14ac:dyDescent="0.35">
      <c r="A388"/>
    </row>
    <row r="389" spans="1:1" x14ac:dyDescent="0.35">
      <c r="A389"/>
    </row>
    <row r="390" spans="1:1" x14ac:dyDescent="0.35">
      <c r="A390"/>
    </row>
    <row r="391" spans="1:1" x14ac:dyDescent="0.35">
      <c r="A391"/>
    </row>
    <row r="392" spans="1:1" x14ac:dyDescent="0.35">
      <c r="A392"/>
    </row>
    <row r="393" spans="1:1" x14ac:dyDescent="0.35">
      <c r="A393"/>
    </row>
    <row r="394" spans="1:1" x14ac:dyDescent="0.35">
      <c r="A394"/>
    </row>
    <row r="395" spans="1:1" x14ac:dyDescent="0.35">
      <c r="A395"/>
    </row>
    <row r="396" spans="1:1" x14ac:dyDescent="0.35">
      <c r="A396"/>
    </row>
    <row r="397" spans="1:1" x14ac:dyDescent="0.35">
      <c r="A397"/>
    </row>
  </sheetData>
  <autoFilter ref="D1:D403" xr:uid="{00000000-0009-0000-0000-000007000000}"/>
  <printOptions horizontalCentered="1"/>
  <pageMargins left="0.31496062992125984" right="0.31496062992125984" top="0.55118110236220474" bottom="0.55118110236220474" header="0.31496062992125984" footer="0.31496062992125984"/>
  <pageSetup paperSize="9" scale="60" orientation="landscape" blackAndWhite="1" r:id="rId2"/>
  <headerFooter>
    <oddHeader>&amp;L&amp;14ALLEGATO B&amp;RRESIDENZIALITA' ANZIANI 2022</oddHeader>
    <oddFooter>&amp;LResid. Anziani &amp;CPagina &amp;P&amp;R&amp;D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0"/>
  <sheetViews>
    <sheetView workbookViewId="0"/>
  </sheetViews>
  <sheetFormatPr defaultRowHeight="15" x14ac:dyDescent="0.25"/>
  <cols>
    <col min="1" max="1" width="67.140625" bestFit="1" customWidth="1"/>
    <col min="2" max="2" width="23.28515625" bestFit="1" customWidth="1"/>
  </cols>
  <sheetData>
    <row r="1" spans="1:2" x14ac:dyDescent="0.25">
      <c r="A1" s="1" t="s">
        <v>0</v>
      </c>
      <c r="B1" s="1" t="s">
        <v>30</v>
      </c>
    </row>
    <row r="2" spans="1:2" x14ac:dyDescent="0.25">
      <c r="A2" t="s">
        <v>1</v>
      </c>
    </row>
    <row r="3" spans="1:2" x14ac:dyDescent="0.25">
      <c r="A3" t="s">
        <v>2</v>
      </c>
      <c r="B3" t="s">
        <v>31</v>
      </c>
    </row>
    <row r="4" spans="1:2" x14ac:dyDescent="0.25">
      <c r="A4" t="s">
        <v>3</v>
      </c>
      <c r="B4" t="s">
        <v>32</v>
      </c>
    </row>
    <row r="5" spans="1:2" x14ac:dyDescent="0.25">
      <c r="A5" t="s">
        <v>4</v>
      </c>
    </row>
    <row r="6" spans="1:2" x14ac:dyDescent="0.25">
      <c r="A6" t="s">
        <v>5</v>
      </c>
      <c r="B6" t="s">
        <v>33</v>
      </c>
    </row>
    <row r="7" spans="1:2" x14ac:dyDescent="0.25">
      <c r="A7" t="s">
        <v>6</v>
      </c>
      <c r="B7" t="s">
        <v>36</v>
      </c>
    </row>
    <row r="8" spans="1:2" x14ac:dyDescent="0.25">
      <c r="A8" t="s">
        <v>7</v>
      </c>
      <c r="B8" t="s">
        <v>34</v>
      </c>
    </row>
    <row r="9" spans="1:2" x14ac:dyDescent="0.25">
      <c r="A9" t="s">
        <v>8</v>
      </c>
      <c r="B9" t="s">
        <v>35</v>
      </c>
    </row>
    <row r="10" spans="1:2" x14ac:dyDescent="0.25">
      <c r="A10" t="s">
        <v>9</v>
      </c>
    </row>
    <row r="11" spans="1:2" x14ac:dyDescent="0.25">
      <c r="A11" t="s">
        <v>10</v>
      </c>
    </row>
    <row r="12" spans="1:2" x14ac:dyDescent="0.25">
      <c r="A12" t="s">
        <v>11</v>
      </c>
    </row>
    <row r="13" spans="1:2" x14ac:dyDescent="0.25">
      <c r="A13" t="s">
        <v>12</v>
      </c>
    </row>
    <row r="14" spans="1:2" x14ac:dyDescent="0.25">
      <c r="A14" t="s">
        <v>13</v>
      </c>
    </row>
    <row r="15" spans="1:2" x14ac:dyDescent="0.25">
      <c r="A15" t="s">
        <v>14</v>
      </c>
    </row>
    <row r="16" spans="1:2" x14ac:dyDescent="0.25">
      <c r="A16" t="s">
        <v>15</v>
      </c>
    </row>
    <row r="17" spans="1:2" x14ac:dyDescent="0.25">
      <c r="A17" t="s">
        <v>16</v>
      </c>
      <c r="B17" t="s">
        <v>37</v>
      </c>
    </row>
    <row r="18" spans="1:2" x14ac:dyDescent="0.25">
      <c r="A18" t="s">
        <v>17</v>
      </c>
      <c r="B18" t="s">
        <v>38</v>
      </c>
    </row>
    <row r="19" spans="1:2" x14ac:dyDescent="0.25">
      <c r="A19" t="s">
        <v>18</v>
      </c>
      <c r="B19" t="s">
        <v>39</v>
      </c>
    </row>
    <row r="20" spans="1:2" x14ac:dyDescent="0.25">
      <c r="A20" t="s">
        <v>19</v>
      </c>
      <c r="B20" t="s">
        <v>40</v>
      </c>
    </row>
    <row r="21" spans="1:2" x14ac:dyDescent="0.25">
      <c r="A21" t="s">
        <v>20</v>
      </c>
      <c r="B21" t="s">
        <v>41</v>
      </c>
    </row>
    <row r="22" spans="1:2" x14ac:dyDescent="0.25">
      <c r="A22" t="s">
        <v>21</v>
      </c>
      <c r="B22" t="s">
        <v>42</v>
      </c>
    </row>
    <row r="23" spans="1:2" x14ac:dyDescent="0.25">
      <c r="A23" t="s">
        <v>22</v>
      </c>
    </row>
    <row r="24" spans="1:2" x14ac:dyDescent="0.25">
      <c r="A24" t="s">
        <v>23</v>
      </c>
    </row>
    <row r="25" spans="1:2" x14ac:dyDescent="0.25">
      <c r="A25" t="s">
        <v>24</v>
      </c>
      <c r="B25" t="s">
        <v>43</v>
      </c>
    </row>
    <row r="26" spans="1:2" x14ac:dyDescent="0.25">
      <c r="A26" t="s">
        <v>25</v>
      </c>
    </row>
    <row r="27" spans="1:2" x14ac:dyDescent="0.25">
      <c r="A27" t="s">
        <v>26</v>
      </c>
    </row>
    <row r="28" spans="1:2" x14ac:dyDescent="0.25">
      <c r="A28" t="s">
        <v>27</v>
      </c>
      <c r="B28" t="s">
        <v>44</v>
      </c>
    </row>
    <row r="29" spans="1:2" x14ac:dyDescent="0.25">
      <c r="A29" t="s">
        <v>28</v>
      </c>
      <c r="B29" t="s">
        <v>37</v>
      </c>
    </row>
    <row r="30" spans="1:2" x14ac:dyDescent="0.25">
      <c r="A30" t="s">
        <v>29</v>
      </c>
      <c r="B3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4"/>
  <sheetViews>
    <sheetView topLeftCell="T13" zoomScale="85" zoomScaleNormal="85" workbookViewId="0">
      <selection activeCell="B31" sqref="B31"/>
    </sheetView>
  </sheetViews>
  <sheetFormatPr defaultRowHeight="15.75" x14ac:dyDescent="0.25"/>
  <cols>
    <col min="1" max="3" width="27" customWidth="1"/>
    <col min="4" max="4" width="50.5703125" bestFit="1" customWidth="1"/>
    <col min="5" max="5" width="27" customWidth="1"/>
    <col min="6" max="8" width="27" style="4" customWidth="1"/>
    <col min="9" max="28" width="27" style="3" customWidth="1"/>
    <col min="29" max="29" width="30.85546875" customWidth="1"/>
    <col min="30" max="30" width="16.5703125" style="55" customWidth="1"/>
    <col min="31" max="31" width="41" customWidth="1"/>
    <col min="32" max="32" width="13.42578125" customWidth="1"/>
  </cols>
  <sheetData>
    <row r="1" spans="1:32" s="2" customFormat="1" ht="75" x14ac:dyDescent="0.25">
      <c r="A1" s="2" t="s">
        <v>46</v>
      </c>
      <c r="B1" s="2" t="s">
        <v>75</v>
      </c>
      <c r="C1" s="2" t="s">
        <v>76</v>
      </c>
      <c r="D1" s="2" t="s">
        <v>80</v>
      </c>
      <c r="E1" s="2" t="s">
        <v>83</v>
      </c>
      <c r="F1" s="9" t="s">
        <v>62</v>
      </c>
      <c r="G1" s="9" t="s">
        <v>61</v>
      </c>
      <c r="H1" s="9" t="s">
        <v>60</v>
      </c>
      <c r="I1" s="9" t="s">
        <v>59</v>
      </c>
      <c r="J1" s="9" t="s">
        <v>63</v>
      </c>
      <c r="K1" s="9" t="s">
        <v>64</v>
      </c>
      <c r="L1" s="9" t="s">
        <v>65</v>
      </c>
      <c r="M1" s="9" t="s">
        <v>66</v>
      </c>
      <c r="N1" s="9" t="s">
        <v>67</v>
      </c>
      <c r="O1" s="9" t="s">
        <v>68</v>
      </c>
      <c r="P1" s="9" t="s">
        <v>69</v>
      </c>
      <c r="Q1" s="9" t="s">
        <v>70</v>
      </c>
      <c r="R1" s="5" t="s">
        <v>53</v>
      </c>
      <c r="S1" s="10" t="s">
        <v>72</v>
      </c>
      <c r="T1" s="10" t="s">
        <v>73</v>
      </c>
      <c r="U1" s="11" t="s">
        <v>257</v>
      </c>
      <c r="V1" s="10" t="s">
        <v>58</v>
      </c>
      <c r="W1" s="10" t="s">
        <v>71</v>
      </c>
      <c r="X1" s="10" t="s">
        <v>74</v>
      </c>
      <c r="Y1" s="5" t="s">
        <v>54</v>
      </c>
      <c r="Z1" s="5" t="s">
        <v>55</v>
      </c>
      <c r="AA1" s="5" t="s">
        <v>56</v>
      </c>
      <c r="AB1" s="5" t="s">
        <v>57</v>
      </c>
      <c r="AC1"/>
      <c r="AD1" s="52" t="s">
        <v>441</v>
      </c>
      <c r="AE1" s="53"/>
      <c r="AF1" s="56" t="s">
        <v>442</v>
      </c>
    </row>
    <row r="2" spans="1:32" ht="21.75" customHeight="1" x14ac:dyDescent="0.3">
      <c r="A2" t="s">
        <v>84</v>
      </c>
      <c r="B2" t="s">
        <v>88</v>
      </c>
      <c r="C2" t="s">
        <v>85</v>
      </c>
      <c r="D2" t="s">
        <v>86</v>
      </c>
      <c r="E2" s="3"/>
      <c r="F2" s="4">
        <v>10110.23</v>
      </c>
      <c r="G2" s="76">
        <v>0</v>
      </c>
      <c r="H2" s="76">
        <v>0</v>
      </c>
      <c r="I2" s="77">
        <v>21</v>
      </c>
      <c r="J2" s="77">
        <v>0</v>
      </c>
      <c r="K2" s="77">
        <v>0</v>
      </c>
      <c r="L2" s="77">
        <v>0</v>
      </c>
      <c r="M2" s="77">
        <v>0</v>
      </c>
      <c r="N2" s="77">
        <v>0</v>
      </c>
      <c r="O2" s="77">
        <v>0</v>
      </c>
      <c r="P2" s="77">
        <v>0</v>
      </c>
      <c r="Q2" s="77">
        <v>0</v>
      </c>
      <c r="R2" s="3">
        <v>15493.71</v>
      </c>
      <c r="S2" s="3">
        <v>0</v>
      </c>
      <c r="T2" s="3">
        <v>0</v>
      </c>
      <c r="U2" s="3">
        <v>51645.69</v>
      </c>
      <c r="V2" s="3">
        <f t="shared" ref="V2:V22" si="0">F2+G2+H2+(E2*12)</f>
        <v>10110.23</v>
      </c>
      <c r="W2" s="3">
        <f t="shared" ref="W2:W22" si="1">IF((SUM(I2:Q2)-R2)*0.2&lt;0,0,(SUM(I2:Q2)-R2)*0.2)</f>
        <v>0</v>
      </c>
      <c r="X2" s="3">
        <f t="shared" ref="X2:X22" si="2">IF((S2-U2)*0.2 +(T2*0.2)&lt;0,0,(S2-U2)*0.2 +(T2*0.2))</f>
        <v>0</v>
      </c>
      <c r="Y2" s="3">
        <f t="shared" ref="Y2:Y22" si="3">V2+W2+X2</f>
        <v>10110.23</v>
      </c>
      <c r="Z2" s="3">
        <f t="shared" ref="Z2:Z22" si="4">Y2/12</f>
        <v>842.51916666666659</v>
      </c>
      <c r="AA2" s="3">
        <v>150</v>
      </c>
      <c r="AB2" s="78">
        <f t="shared" ref="AB2:AB22" si="5">Z2-AA2</f>
        <v>692.51916666666659</v>
      </c>
      <c r="AC2" t="s">
        <v>84</v>
      </c>
      <c r="AD2" s="79">
        <v>537.25</v>
      </c>
      <c r="AE2" s="6" t="s">
        <v>84</v>
      </c>
      <c r="AF2" s="80">
        <f>+Anag_Assistiti[[#This Row],[QUOTA DOVUTA UTENTE]]-AD2</f>
        <v>155.26916666666659</v>
      </c>
    </row>
    <row r="3" spans="1:32" ht="21.75" customHeight="1" x14ac:dyDescent="0.3">
      <c r="A3" t="s">
        <v>82</v>
      </c>
      <c r="B3" t="s">
        <v>89</v>
      </c>
      <c r="C3" t="s">
        <v>44</v>
      </c>
      <c r="D3" s="16" t="s">
        <v>222</v>
      </c>
      <c r="E3" s="3">
        <v>-113.8</v>
      </c>
      <c r="F3" s="76">
        <v>9555.39</v>
      </c>
      <c r="G3" s="76">
        <v>0</v>
      </c>
      <c r="H3" s="76">
        <v>0</v>
      </c>
      <c r="I3" s="77">
        <v>6816</v>
      </c>
      <c r="J3" s="77">
        <v>0</v>
      </c>
      <c r="K3" s="77">
        <v>0</v>
      </c>
      <c r="L3" s="77">
        <v>0</v>
      </c>
      <c r="M3" s="77">
        <v>0</v>
      </c>
      <c r="N3" s="77">
        <v>0</v>
      </c>
      <c r="O3" s="77">
        <v>0</v>
      </c>
      <c r="P3" s="77">
        <v>0</v>
      </c>
      <c r="Q3" s="77">
        <v>0</v>
      </c>
      <c r="R3" s="3">
        <v>15493.71</v>
      </c>
      <c r="S3" s="3">
        <v>0</v>
      </c>
      <c r="T3" s="3">
        <v>0</v>
      </c>
      <c r="U3" s="3">
        <v>51645.69</v>
      </c>
      <c r="V3" s="3">
        <f t="shared" si="0"/>
        <v>8189.7899999999991</v>
      </c>
      <c r="W3" s="3">
        <f t="shared" si="1"/>
        <v>0</v>
      </c>
      <c r="X3" s="3">
        <f t="shared" si="2"/>
        <v>0</v>
      </c>
      <c r="Y3" s="3">
        <f t="shared" si="3"/>
        <v>8189.7899999999991</v>
      </c>
      <c r="Z3" s="3">
        <f t="shared" si="4"/>
        <v>682.48249999999996</v>
      </c>
      <c r="AA3" s="3">
        <v>150</v>
      </c>
      <c r="AB3" s="78">
        <f t="shared" si="5"/>
        <v>532.48249999999996</v>
      </c>
      <c r="AC3" t="s">
        <v>82</v>
      </c>
      <c r="AD3" s="79">
        <v>346.15</v>
      </c>
      <c r="AE3" s="6" t="s">
        <v>82</v>
      </c>
      <c r="AF3" s="80">
        <f>+Anag_Assistiti[[#This Row],[QUOTA DOVUTA UTENTE]]-AD3</f>
        <v>186.33249999999998</v>
      </c>
    </row>
    <row r="4" spans="1:32" ht="21.75" customHeight="1" x14ac:dyDescent="0.3">
      <c r="A4" t="s">
        <v>282</v>
      </c>
      <c r="B4" t="s">
        <v>283</v>
      </c>
      <c r="C4" t="s">
        <v>44</v>
      </c>
      <c r="D4" t="s">
        <v>291</v>
      </c>
      <c r="E4" s="3"/>
      <c r="F4" s="76">
        <v>4467.58</v>
      </c>
      <c r="G4" s="76">
        <v>0</v>
      </c>
      <c r="H4" s="76">
        <v>0</v>
      </c>
      <c r="I4" s="77">
        <v>0</v>
      </c>
      <c r="J4" s="77">
        <v>0</v>
      </c>
      <c r="K4" s="77">
        <v>0</v>
      </c>
      <c r="L4" s="77">
        <v>0</v>
      </c>
      <c r="M4" s="77">
        <v>0</v>
      </c>
      <c r="N4" s="77">
        <v>0</v>
      </c>
      <c r="O4" s="77">
        <v>0</v>
      </c>
      <c r="P4" s="77">
        <v>0</v>
      </c>
      <c r="Q4" s="77">
        <v>0</v>
      </c>
      <c r="R4" s="81">
        <v>15493.71</v>
      </c>
      <c r="S4" s="3">
        <v>0</v>
      </c>
      <c r="T4" s="3">
        <v>0</v>
      </c>
      <c r="U4" s="81">
        <v>51645.69</v>
      </c>
      <c r="V4" s="3">
        <f t="shared" si="0"/>
        <v>4467.58</v>
      </c>
      <c r="W4" s="3">
        <f t="shared" si="1"/>
        <v>0</v>
      </c>
      <c r="X4" s="3">
        <f t="shared" si="2"/>
        <v>0</v>
      </c>
      <c r="Y4" s="3">
        <f t="shared" si="3"/>
        <v>4467.58</v>
      </c>
      <c r="Z4" s="3">
        <f t="shared" si="4"/>
        <v>372.29833333333335</v>
      </c>
      <c r="AA4" s="3">
        <v>150</v>
      </c>
      <c r="AB4" s="78">
        <f t="shared" si="5"/>
        <v>222.29833333333335</v>
      </c>
      <c r="AC4" t="s">
        <v>282</v>
      </c>
      <c r="AD4" s="79">
        <v>0</v>
      </c>
      <c r="AE4" s="6" t="s">
        <v>282</v>
      </c>
      <c r="AF4" s="80">
        <f>+Anag_Assistiti[[#This Row],[QUOTA DOVUTA UTENTE]]-AD4</f>
        <v>222.29833333333335</v>
      </c>
    </row>
    <row r="5" spans="1:32" ht="21.75" customHeight="1" x14ac:dyDescent="0.3">
      <c r="A5" t="s">
        <v>293</v>
      </c>
      <c r="B5" s="82" t="s">
        <v>295</v>
      </c>
      <c r="C5" t="s">
        <v>79</v>
      </c>
      <c r="D5" t="s">
        <v>260</v>
      </c>
      <c r="E5" s="3"/>
      <c r="F5" s="76">
        <f>735.04*11+1470.06</f>
        <v>9555.5</v>
      </c>
      <c r="G5" s="76">
        <v>0</v>
      </c>
      <c r="H5" s="76">
        <v>0</v>
      </c>
      <c r="I5" s="77">
        <v>0</v>
      </c>
      <c r="J5" s="77">
        <v>0</v>
      </c>
      <c r="K5" s="77">
        <v>0</v>
      </c>
      <c r="L5" s="77">
        <v>0</v>
      </c>
      <c r="M5" s="77">
        <v>0</v>
      </c>
      <c r="N5" s="77">
        <v>0</v>
      </c>
      <c r="O5" s="77">
        <v>0</v>
      </c>
      <c r="P5" s="77">
        <v>0</v>
      </c>
      <c r="Q5" s="77">
        <v>0</v>
      </c>
      <c r="R5" s="81">
        <v>15493.71</v>
      </c>
      <c r="S5" s="3">
        <v>0</v>
      </c>
      <c r="T5" s="3">
        <v>0</v>
      </c>
      <c r="U5" s="81">
        <v>51645.69</v>
      </c>
      <c r="V5" s="3">
        <f t="shared" si="0"/>
        <v>9555.5</v>
      </c>
      <c r="W5" s="3">
        <f t="shared" si="1"/>
        <v>0</v>
      </c>
      <c r="X5" s="3">
        <f t="shared" si="2"/>
        <v>0</v>
      </c>
      <c r="Y5" s="3">
        <f t="shared" si="3"/>
        <v>9555.5</v>
      </c>
      <c r="Z5" s="3">
        <f t="shared" si="4"/>
        <v>796.29166666666663</v>
      </c>
      <c r="AA5" s="3">
        <v>150</v>
      </c>
      <c r="AB5" s="78">
        <f t="shared" si="5"/>
        <v>646.29166666666663</v>
      </c>
      <c r="AC5" t="s">
        <v>293</v>
      </c>
      <c r="AD5" s="83">
        <v>555.79</v>
      </c>
      <c r="AE5" s="6" t="s">
        <v>293</v>
      </c>
      <c r="AF5" s="80">
        <f>+Anag_Assistiti[[#This Row],[QUOTA DOVUTA UTENTE]]-AD5</f>
        <v>90.501666666666665</v>
      </c>
    </row>
    <row r="6" spans="1:32" ht="21.75" customHeight="1" x14ac:dyDescent="0.3">
      <c r="A6" t="s">
        <v>296</v>
      </c>
      <c r="B6" t="s">
        <v>298</v>
      </c>
      <c r="C6" t="s">
        <v>77</v>
      </c>
      <c r="D6" s="24" t="s">
        <v>300</v>
      </c>
      <c r="E6" s="3">
        <v>0</v>
      </c>
      <c r="F6" s="76">
        <f>1266.81*12+735.05</f>
        <v>15936.769999999999</v>
      </c>
      <c r="G6" s="76">
        <v>0</v>
      </c>
      <c r="H6" s="76">
        <v>0</v>
      </c>
      <c r="I6" s="77">
        <v>7493</v>
      </c>
      <c r="J6" s="77">
        <v>0</v>
      </c>
      <c r="K6" s="77">
        <v>0</v>
      </c>
      <c r="L6" s="77">
        <v>0</v>
      </c>
      <c r="M6" s="77">
        <v>0</v>
      </c>
      <c r="N6" s="77">
        <v>0</v>
      </c>
      <c r="O6" s="77">
        <v>0</v>
      </c>
      <c r="P6" s="77">
        <v>0</v>
      </c>
      <c r="Q6" s="77">
        <v>0</v>
      </c>
      <c r="R6" s="81">
        <v>15493.71</v>
      </c>
      <c r="S6" s="3">
        <v>0</v>
      </c>
      <c r="T6" s="3">
        <v>0</v>
      </c>
      <c r="U6" s="81">
        <v>51645.69</v>
      </c>
      <c r="V6" s="3">
        <f t="shared" si="0"/>
        <v>15936.769999999999</v>
      </c>
      <c r="W6" s="3">
        <f t="shared" si="1"/>
        <v>0</v>
      </c>
      <c r="X6" s="3">
        <f t="shared" si="2"/>
        <v>0</v>
      </c>
      <c r="Y6" s="3">
        <f t="shared" si="3"/>
        <v>15936.769999999999</v>
      </c>
      <c r="Z6" s="3">
        <f t="shared" si="4"/>
        <v>1328.0641666666666</v>
      </c>
      <c r="AA6" s="3">
        <v>150</v>
      </c>
      <c r="AB6" s="78">
        <f t="shared" si="5"/>
        <v>1178.0641666666666</v>
      </c>
      <c r="AC6" t="s">
        <v>296</v>
      </c>
      <c r="AD6" s="79">
        <v>1061.1400000000001</v>
      </c>
      <c r="AE6" s="6" t="s">
        <v>296</v>
      </c>
      <c r="AF6" s="80">
        <f>+Anag_Assistiti[[#This Row],[QUOTA DOVUTA UTENTE]]-AD6</f>
        <v>116.92416666666645</v>
      </c>
    </row>
    <row r="7" spans="1:32" ht="21.75" customHeight="1" x14ac:dyDescent="0.3">
      <c r="A7" t="s">
        <v>362</v>
      </c>
      <c r="B7" s="84" t="s">
        <v>364</v>
      </c>
      <c r="C7" t="s">
        <v>44</v>
      </c>
      <c r="D7" t="s">
        <v>300</v>
      </c>
      <c r="E7" s="3"/>
      <c r="F7" s="76">
        <f>1171.56*11+1906.61</f>
        <v>14793.77</v>
      </c>
      <c r="G7" s="76">
        <v>0</v>
      </c>
      <c r="H7" s="76">
        <v>0</v>
      </c>
      <c r="I7" s="77">
        <v>13419</v>
      </c>
      <c r="J7" s="77">
        <v>0</v>
      </c>
      <c r="K7" s="77">
        <v>0</v>
      </c>
      <c r="L7" s="77">
        <v>0</v>
      </c>
      <c r="M7" s="77">
        <v>0</v>
      </c>
      <c r="N7" s="77">
        <v>0</v>
      </c>
      <c r="O7" s="77">
        <v>0</v>
      </c>
      <c r="P7" s="77">
        <v>0</v>
      </c>
      <c r="Q7" s="77">
        <v>0</v>
      </c>
      <c r="R7" s="81">
        <v>15493.71</v>
      </c>
      <c r="S7" s="3">
        <v>0</v>
      </c>
      <c r="T7" s="3">
        <v>0</v>
      </c>
      <c r="U7" s="81">
        <v>51645.69</v>
      </c>
      <c r="V7" s="3">
        <f t="shared" si="0"/>
        <v>14793.77</v>
      </c>
      <c r="W7" s="3">
        <f t="shared" si="1"/>
        <v>0</v>
      </c>
      <c r="X7" s="3">
        <f t="shared" si="2"/>
        <v>0</v>
      </c>
      <c r="Y7" s="3">
        <f t="shared" si="3"/>
        <v>14793.77</v>
      </c>
      <c r="Z7" s="3">
        <f t="shared" si="4"/>
        <v>1232.8141666666668</v>
      </c>
      <c r="AA7" s="3">
        <v>150</v>
      </c>
      <c r="AB7" s="78">
        <f t="shared" si="5"/>
        <v>1082.8141666666668</v>
      </c>
      <c r="AC7" t="s">
        <v>362</v>
      </c>
      <c r="AD7" s="79">
        <v>682.08</v>
      </c>
      <c r="AE7" s="6" t="s">
        <v>362</v>
      </c>
      <c r="AF7" s="80">
        <f>+Anag_Assistiti[[#This Row],[QUOTA DOVUTA UTENTE]]-AD7</f>
        <v>400.73416666666674</v>
      </c>
    </row>
    <row r="8" spans="1:32" ht="21.75" customHeight="1" x14ac:dyDescent="0.25">
      <c r="A8" t="s">
        <v>357</v>
      </c>
      <c r="B8" t="s">
        <v>359</v>
      </c>
      <c r="C8" t="s">
        <v>44</v>
      </c>
      <c r="D8" s="46" t="s">
        <v>454</v>
      </c>
      <c r="E8" s="3"/>
      <c r="F8" s="76">
        <f>+(1478.44*11)+2443.9</f>
        <v>18706.740000000002</v>
      </c>
      <c r="G8" s="76">
        <v>0</v>
      </c>
      <c r="H8" s="76">
        <v>0</v>
      </c>
      <c r="I8" s="77">
        <v>5</v>
      </c>
      <c r="J8" s="77">
        <v>0</v>
      </c>
      <c r="K8" s="77">
        <v>0</v>
      </c>
      <c r="L8" s="77">
        <v>0</v>
      </c>
      <c r="M8" s="77">
        <v>0</v>
      </c>
      <c r="N8" s="77">
        <v>0</v>
      </c>
      <c r="O8" s="77">
        <v>0</v>
      </c>
      <c r="P8" s="77">
        <v>0</v>
      </c>
      <c r="Q8" s="77">
        <v>0</v>
      </c>
      <c r="R8" s="81">
        <v>15493.71</v>
      </c>
      <c r="S8" s="3">
        <v>0</v>
      </c>
      <c r="T8" s="3">
        <v>0</v>
      </c>
      <c r="U8" s="81">
        <v>51645.69</v>
      </c>
      <c r="V8" s="3">
        <f t="shared" si="0"/>
        <v>18706.740000000002</v>
      </c>
      <c r="W8" s="3">
        <f t="shared" si="1"/>
        <v>0</v>
      </c>
      <c r="X8" s="3">
        <f t="shared" si="2"/>
        <v>0</v>
      </c>
      <c r="Y8" s="3">
        <f t="shared" si="3"/>
        <v>18706.740000000002</v>
      </c>
      <c r="Z8" s="3">
        <f t="shared" si="4"/>
        <v>1558.8950000000002</v>
      </c>
      <c r="AA8" s="3">
        <v>150</v>
      </c>
      <c r="AB8" s="3">
        <f t="shared" si="5"/>
        <v>1408.8950000000002</v>
      </c>
      <c r="AC8" s="85" t="s">
        <v>357</v>
      </c>
      <c r="AD8" s="6"/>
      <c r="AE8" s="6"/>
      <c r="AF8" s="86"/>
    </row>
    <row r="9" spans="1:32" ht="21.75" customHeight="1" x14ac:dyDescent="0.25">
      <c r="A9" t="s">
        <v>358</v>
      </c>
      <c r="B9" t="s">
        <v>360</v>
      </c>
      <c r="C9" t="s">
        <v>44</v>
      </c>
      <c r="D9" s="46" t="s">
        <v>454</v>
      </c>
      <c r="E9" s="3"/>
      <c r="F9" s="76">
        <f>747.83*13</f>
        <v>9721.7900000000009</v>
      </c>
      <c r="G9" s="76">
        <v>0</v>
      </c>
      <c r="H9" s="76">
        <v>0</v>
      </c>
      <c r="I9" s="77">
        <v>4</v>
      </c>
      <c r="J9" s="77">
        <v>0</v>
      </c>
      <c r="K9" s="77">
        <v>0</v>
      </c>
      <c r="L9" s="77">
        <v>0</v>
      </c>
      <c r="M9" s="77">
        <v>0</v>
      </c>
      <c r="N9" s="77">
        <v>0</v>
      </c>
      <c r="O9" s="77">
        <v>0</v>
      </c>
      <c r="P9" s="77">
        <v>0</v>
      </c>
      <c r="Q9" s="77">
        <v>0</v>
      </c>
      <c r="R9" s="81">
        <v>15493.71</v>
      </c>
      <c r="S9" s="3">
        <v>0</v>
      </c>
      <c r="T9" s="3">
        <v>0</v>
      </c>
      <c r="U9" s="81">
        <v>51645.69</v>
      </c>
      <c r="V9" s="3">
        <f t="shared" si="0"/>
        <v>9721.7900000000009</v>
      </c>
      <c r="W9" s="3">
        <f t="shared" si="1"/>
        <v>0</v>
      </c>
      <c r="X9" s="3">
        <f t="shared" si="2"/>
        <v>0</v>
      </c>
      <c r="Y9" s="3">
        <f t="shared" si="3"/>
        <v>9721.7900000000009</v>
      </c>
      <c r="Z9" s="3">
        <f t="shared" si="4"/>
        <v>810.1491666666667</v>
      </c>
      <c r="AA9" s="3">
        <v>150</v>
      </c>
      <c r="AB9" s="3">
        <f t="shared" si="5"/>
        <v>660.1491666666667</v>
      </c>
      <c r="AC9" s="85" t="s">
        <v>358</v>
      </c>
      <c r="AD9" s="6"/>
      <c r="AE9" s="6"/>
      <c r="AF9" s="86"/>
    </row>
    <row r="10" spans="1:32" ht="21.75" customHeight="1" x14ac:dyDescent="0.3">
      <c r="A10" t="s">
        <v>367</v>
      </c>
      <c r="B10" t="s">
        <v>368</v>
      </c>
      <c r="C10" t="s">
        <v>85</v>
      </c>
      <c r="D10" t="s">
        <v>406</v>
      </c>
      <c r="E10" s="3"/>
      <c r="F10" s="76">
        <f>1156.66*11+1192.62+1082.7</f>
        <v>14998.580000000002</v>
      </c>
      <c r="G10" s="76">
        <v>0</v>
      </c>
      <c r="H10" s="76">
        <v>0</v>
      </c>
      <c r="I10" s="77">
        <v>7703.88</v>
      </c>
      <c r="J10" s="77">
        <v>0</v>
      </c>
      <c r="K10" s="77">
        <v>0</v>
      </c>
      <c r="L10" s="77">
        <v>0</v>
      </c>
      <c r="M10" s="77">
        <v>0</v>
      </c>
      <c r="N10" s="77">
        <v>0</v>
      </c>
      <c r="O10" s="77">
        <v>0</v>
      </c>
      <c r="P10" s="77">
        <v>0</v>
      </c>
      <c r="Q10" s="77">
        <v>0</v>
      </c>
      <c r="R10" s="81">
        <v>15493.71</v>
      </c>
      <c r="S10" s="3">
        <v>0</v>
      </c>
      <c r="T10" s="3">
        <v>0</v>
      </c>
      <c r="U10" s="81">
        <v>51645.69</v>
      </c>
      <c r="V10" s="3">
        <f t="shared" si="0"/>
        <v>14998.580000000002</v>
      </c>
      <c r="W10" s="3">
        <f t="shared" si="1"/>
        <v>0</v>
      </c>
      <c r="X10" s="3">
        <f t="shared" si="2"/>
        <v>0</v>
      </c>
      <c r="Y10" s="3">
        <f t="shared" si="3"/>
        <v>14998.580000000002</v>
      </c>
      <c r="Z10" s="3">
        <f t="shared" si="4"/>
        <v>1249.8816666666669</v>
      </c>
      <c r="AA10" s="3">
        <v>150</v>
      </c>
      <c r="AB10" s="78">
        <f t="shared" si="5"/>
        <v>1099.8816666666669</v>
      </c>
      <c r="AC10" s="2" t="s">
        <v>367</v>
      </c>
      <c r="AD10" s="79">
        <v>1046.76</v>
      </c>
      <c r="AE10" s="6" t="s">
        <v>367</v>
      </c>
      <c r="AF10" s="80">
        <f>+Anag_Assistiti[[#This Row],[QUOTA DOVUTA UTENTE]]-AD10</f>
        <v>53.121666666666897</v>
      </c>
    </row>
    <row r="11" spans="1:32" ht="21.75" customHeight="1" x14ac:dyDescent="0.3">
      <c r="A11" t="s">
        <v>372</v>
      </c>
      <c r="B11" t="s">
        <v>373</v>
      </c>
      <c r="C11" t="s">
        <v>44</v>
      </c>
      <c r="D11" s="87" t="s">
        <v>274</v>
      </c>
      <c r="E11" s="3">
        <v>-200</v>
      </c>
      <c r="F11" s="76">
        <f>1366.54*11+2103.1</f>
        <v>17135.039999999997</v>
      </c>
      <c r="G11" s="76">
        <v>0</v>
      </c>
      <c r="H11" s="76">
        <v>0</v>
      </c>
      <c r="I11" s="77">
        <v>327</v>
      </c>
      <c r="J11" s="77">
        <v>0</v>
      </c>
      <c r="K11" s="77">
        <v>0</v>
      </c>
      <c r="L11" s="77">
        <v>0</v>
      </c>
      <c r="M11" s="77">
        <v>0</v>
      </c>
      <c r="N11" s="77">
        <v>0</v>
      </c>
      <c r="O11" s="77">
        <v>0</v>
      </c>
      <c r="P11" s="77">
        <v>0</v>
      </c>
      <c r="Q11" s="77">
        <v>0</v>
      </c>
      <c r="R11" s="81">
        <v>15493.71</v>
      </c>
      <c r="S11" s="3">
        <v>0</v>
      </c>
      <c r="T11" s="3">
        <v>0</v>
      </c>
      <c r="U11" s="81">
        <v>51645.69</v>
      </c>
      <c r="V11" s="3">
        <f t="shared" si="0"/>
        <v>14735.039999999997</v>
      </c>
      <c r="W11" s="3">
        <f t="shared" si="1"/>
        <v>0</v>
      </c>
      <c r="X11" s="3">
        <f t="shared" si="2"/>
        <v>0</v>
      </c>
      <c r="Y11" s="3">
        <f t="shared" si="3"/>
        <v>14735.039999999997</v>
      </c>
      <c r="Z11" s="3">
        <f t="shared" si="4"/>
        <v>1227.9199999999998</v>
      </c>
      <c r="AA11" s="3">
        <v>150</v>
      </c>
      <c r="AB11" s="78">
        <f t="shared" si="5"/>
        <v>1077.9199999999998</v>
      </c>
      <c r="AC11" s="2" t="s">
        <v>372</v>
      </c>
      <c r="AD11" s="79">
        <v>680.65</v>
      </c>
      <c r="AE11" s="6" t="s">
        <v>372</v>
      </c>
      <c r="AF11" s="80">
        <f>+Anag_Assistiti[[#This Row],[QUOTA DOVUTA UTENTE]]-AD11</f>
        <v>397.26999999999987</v>
      </c>
    </row>
    <row r="12" spans="1:32" ht="21.75" customHeight="1" x14ac:dyDescent="0.3">
      <c r="A12" t="s">
        <v>388</v>
      </c>
      <c r="B12" t="s">
        <v>389</v>
      </c>
      <c r="C12" t="s">
        <v>77</v>
      </c>
      <c r="D12" t="s">
        <v>274</v>
      </c>
      <c r="E12" s="3"/>
      <c r="F12" s="76">
        <f>1266.81*11+2001.86</f>
        <v>15936.77</v>
      </c>
      <c r="G12" s="76">
        <v>0</v>
      </c>
      <c r="H12" s="76">
        <v>0</v>
      </c>
      <c r="I12" s="77">
        <v>103.48</v>
      </c>
      <c r="J12" s="77">
        <v>0</v>
      </c>
      <c r="K12" s="77">
        <v>0</v>
      </c>
      <c r="L12" s="77">
        <v>0</v>
      </c>
      <c r="M12" s="77">
        <v>0</v>
      </c>
      <c r="N12" s="77">
        <v>0</v>
      </c>
      <c r="O12" s="77">
        <v>0</v>
      </c>
      <c r="P12" s="77">
        <v>0</v>
      </c>
      <c r="Q12" s="77">
        <v>0</v>
      </c>
      <c r="R12" s="81">
        <v>15493.71</v>
      </c>
      <c r="S12" s="3">
        <v>0</v>
      </c>
      <c r="T12" s="3">
        <v>0</v>
      </c>
      <c r="U12" s="81">
        <v>51645.69</v>
      </c>
      <c r="V12" s="3">
        <f t="shared" si="0"/>
        <v>15936.77</v>
      </c>
      <c r="W12" s="3">
        <f t="shared" si="1"/>
        <v>0</v>
      </c>
      <c r="X12" s="3">
        <f t="shared" si="2"/>
        <v>0</v>
      </c>
      <c r="Y12" s="3">
        <f t="shared" si="3"/>
        <v>15936.77</v>
      </c>
      <c r="Z12" s="3">
        <f t="shared" si="4"/>
        <v>1328.0641666666668</v>
      </c>
      <c r="AA12" s="3">
        <v>150</v>
      </c>
      <c r="AB12" s="78">
        <f t="shared" si="5"/>
        <v>1178.0641666666668</v>
      </c>
      <c r="AC12" s="2" t="s">
        <v>388</v>
      </c>
      <c r="AD12" s="79">
        <v>733.02</v>
      </c>
      <c r="AE12" s="6" t="s">
        <v>388</v>
      </c>
      <c r="AF12" s="80">
        <f>+Anag_Assistiti[[#This Row],[QUOTA DOVUTA UTENTE]]-AD12</f>
        <v>445.0441666666668</v>
      </c>
    </row>
    <row r="13" spans="1:32" ht="21.75" customHeight="1" x14ac:dyDescent="0.3">
      <c r="A13" t="s">
        <v>375</v>
      </c>
      <c r="B13" s="82" t="s">
        <v>377</v>
      </c>
      <c r="C13" t="s">
        <v>44</v>
      </c>
      <c r="D13" t="s">
        <v>300</v>
      </c>
      <c r="E13" s="3"/>
      <c r="F13" s="76">
        <f>1205.68*11+1770.12</f>
        <v>15032.600000000002</v>
      </c>
      <c r="G13" s="76">
        <v>0</v>
      </c>
      <c r="H13" s="76">
        <v>0</v>
      </c>
      <c r="I13" s="77">
        <v>18906.990000000002</v>
      </c>
      <c r="J13" s="77">
        <v>0</v>
      </c>
      <c r="K13" s="77">
        <v>0</v>
      </c>
      <c r="L13" s="77">
        <v>0</v>
      </c>
      <c r="M13" s="77">
        <v>0</v>
      </c>
      <c r="N13" s="77">
        <v>0</v>
      </c>
      <c r="O13" s="77">
        <v>0</v>
      </c>
      <c r="P13" s="77">
        <v>0</v>
      </c>
      <c r="Q13" s="77">
        <v>0</v>
      </c>
      <c r="R13" s="81">
        <v>15493.71</v>
      </c>
      <c r="S13" s="3">
        <v>0</v>
      </c>
      <c r="T13" s="3">
        <v>0</v>
      </c>
      <c r="U13" s="81">
        <v>51645.69</v>
      </c>
      <c r="V13" s="3">
        <f t="shared" si="0"/>
        <v>15032.600000000002</v>
      </c>
      <c r="W13" s="3">
        <f t="shared" si="1"/>
        <v>682.65600000000052</v>
      </c>
      <c r="X13" s="3">
        <f t="shared" si="2"/>
        <v>0</v>
      </c>
      <c r="Y13" s="3">
        <f t="shared" si="3"/>
        <v>15715.256000000003</v>
      </c>
      <c r="Z13" s="3">
        <f t="shared" si="4"/>
        <v>1309.6046666666668</v>
      </c>
      <c r="AA13" s="3">
        <v>150</v>
      </c>
      <c r="AB13" s="78">
        <f t="shared" si="5"/>
        <v>1159.6046666666668</v>
      </c>
      <c r="AC13" s="2" t="s">
        <v>375</v>
      </c>
      <c r="AD13" s="79">
        <v>480</v>
      </c>
      <c r="AE13" s="6" t="s">
        <v>375</v>
      </c>
      <c r="AF13" s="80">
        <f>+Anag_Assistiti[[#This Row],[QUOTA DOVUTA UTENTE]]-AD13</f>
        <v>679.60466666666684</v>
      </c>
    </row>
    <row r="14" spans="1:32" ht="21.75" customHeight="1" x14ac:dyDescent="0.3">
      <c r="A14" t="s">
        <v>378</v>
      </c>
      <c r="B14" t="s">
        <v>380</v>
      </c>
      <c r="C14" t="s">
        <v>44</v>
      </c>
      <c r="D14" t="s">
        <v>300</v>
      </c>
      <c r="E14" s="3"/>
      <c r="F14" s="76">
        <f>1266.81*9+1879.36</f>
        <v>13280.65</v>
      </c>
      <c r="G14" s="76">
        <v>0</v>
      </c>
      <c r="H14" s="76">
        <v>0</v>
      </c>
      <c r="I14" s="77">
        <v>10103.73</v>
      </c>
      <c r="J14" s="77">
        <v>0</v>
      </c>
      <c r="K14" s="77">
        <v>0</v>
      </c>
      <c r="L14" s="77">
        <v>0</v>
      </c>
      <c r="M14" s="77">
        <v>0</v>
      </c>
      <c r="N14" s="77">
        <v>0</v>
      </c>
      <c r="O14" s="77">
        <v>0</v>
      </c>
      <c r="P14" s="77">
        <v>0</v>
      </c>
      <c r="Q14" s="77">
        <v>0</v>
      </c>
      <c r="R14" s="81">
        <v>15493.71</v>
      </c>
      <c r="S14" s="3">
        <v>0</v>
      </c>
      <c r="T14" s="3">
        <v>0</v>
      </c>
      <c r="U14" s="81">
        <v>51645.69</v>
      </c>
      <c r="V14" s="3">
        <f t="shared" si="0"/>
        <v>13280.65</v>
      </c>
      <c r="W14" s="3">
        <f t="shared" si="1"/>
        <v>0</v>
      </c>
      <c r="X14" s="3">
        <f t="shared" si="2"/>
        <v>0</v>
      </c>
      <c r="Y14" s="3">
        <f t="shared" si="3"/>
        <v>13280.65</v>
      </c>
      <c r="Z14" s="3">
        <f t="shared" si="4"/>
        <v>1106.7208333333333</v>
      </c>
      <c r="AA14" s="3">
        <v>150</v>
      </c>
      <c r="AB14" s="78">
        <f t="shared" si="5"/>
        <v>956.7208333333333</v>
      </c>
      <c r="AC14" s="2" t="s">
        <v>378</v>
      </c>
      <c r="AD14" s="79">
        <v>0</v>
      </c>
      <c r="AE14" s="6" t="s">
        <v>378</v>
      </c>
      <c r="AF14" s="80">
        <f>+Anag_Assistiti[[#This Row],[QUOTA DOVUTA UTENTE]]-AD14</f>
        <v>956.7208333333333</v>
      </c>
    </row>
    <row r="15" spans="1:32" ht="21.75" customHeight="1" x14ac:dyDescent="0.3">
      <c r="A15" s="59" t="s">
        <v>385</v>
      </c>
      <c r="B15" s="24" t="s">
        <v>387</v>
      </c>
      <c r="C15" t="s">
        <v>44</v>
      </c>
      <c r="D15" s="21" t="s">
        <v>274</v>
      </c>
      <c r="E15" s="3"/>
      <c r="F15" s="76">
        <f>1270.68*11+1859.39</f>
        <v>15836.87</v>
      </c>
      <c r="G15" s="76">
        <v>0</v>
      </c>
      <c r="H15" s="76">
        <v>0</v>
      </c>
      <c r="I15" s="77">
        <v>2289</v>
      </c>
      <c r="J15" s="77">
        <v>0</v>
      </c>
      <c r="K15" s="77">
        <v>0</v>
      </c>
      <c r="L15" s="77">
        <v>0</v>
      </c>
      <c r="M15" s="77">
        <v>0</v>
      </c>
      <c r="N15" s="77">
        <v>0</v>
      </c>
      <c r="O15" s="77">
        <v>0</v>
      </c>
      <c r="P15" s="77">
        <v>0</v>
      </c>
      <c r="Q15" s="77">
        <v>0</v>
      </c>
      <c r="R15" s="81">
        <v>15493.71</v>
      </c>
      <c r="S15" s="3">
        <v>0</v>
      </c>
      <c r="T15" s="3">
        <v>0</v>
      </c>
      <c r="U15" s="81">
        <v>51645.69</v>
      </c>
      <c r="V15" s="3">
        <f t="shared" si="0"/>
        <v>15836.87</v>
      </c>
      <c r="W15" s="3">
        <f t="shared" si="1"/>
        <v>0</v>
      </c>
      <c r="X15" s="3">
        <f t="shared" si="2"/>
        <v>0</v>
      </c>
      <c r="Y15" s="3">
        <f t="shared" si="3"/>
        <v>15836.87</v>
      </c>
      <c r="Z15" s="3">
        <f t="shared" si="4"/>
        <v>1319.7391666666667</v>
      </c>
      <c r="AA15" s="3">
        <v>150</v>
      </c>
      <c r="AB15" s="78">
        <f t="shared" si="5"/>
        <v>1169.7391666666667</v>
      </c>
      <c r="AC15" s="2" t="s">
        <v>385</v>
      </c>
      <c r="AD15" s="79">
        <v>1133.6500000000001</v>
      </c>
      <c r="AE15" s="6" t="s">
        <v>385</v>
      </c>
      <c r="AF15" s="80">
        <f>+Anag_Assistiti[[#This Row],[QUOTA DOVUTA UTENTE]]-AD15</f>
        <v>36.089166666666642</v>
      </c>
    </row>
    <row r="16" spans="1:32" ht="21.75" customHeight="1" x14ac:dyDescent="0.3">
      <c r="A16" t="s">
        <v>392</v>
      </c>
      <c r="B16" t="s">
        <v>393</v>
      </c>
      <c r="C16" t="s">
        <v>44</v>
      </c>
      <c r="D16" s="16" t="s">
        <v>222</v>
      </c>
      <c r="E16" s="3"/>
      <c r="F16" s="76">
        <f>813.98*13</f>
        <v>10581.74</v>
      </c>
      <c r="G16" s="76">
        <v>0</v>
      </c>
      <c r="H16" s="76">
        <v>0</v>
      </c>
      <c r="I16" s="77">
        <v>6075.76</v>
      </c>
      <c r="J16" s="77">
        <v>0</v>
      </c>
      <c r="K16" s="77">
        <v>0</v>
      </c>
      <c r="L16" s="77">
        <v>0</v>
      </c>
      <c r="M16" s="77">
        <v>0</v>
      </c>
      <c r="N16" s="77">
        <v>0</v>
      </c>
      <c r="O16" s="77">
        <v>0</v>
      </c>
      <c r="P16" s="77">
        <v>0</v>
      </c>
      <c r="Q16" s="77">
        <v>0</v>
      </c>
      <c r="R16" s="81">
        <v>15493.71</v>
      </c>
      <c r="S16" s="3">
        <v>0</v>
      </c>
      <c r="T16" s="3">
        <v>0</v>
      </c>
      <c r="U16" s="81">
        <v>51645.69</v>
      </c>
      <c r="V16" s="3">
        <f t="shared" si="0"/>
        <v>10581.74</v>
      </c>
      <c r="W16" s="3">
        <f t="shared" si="1"/>
        <v>0</v>
      </c>
      <c r="X16" s="3">
        <f t="shared" si="2"/>
        <v>0</v>
      </c>
      <c r="Y16" s="3">
        <f t="shared" si="3"/>
        <v>10581.74</v>
      </c>
      <c r="Z16" s="3">
        <f t="shared" si="4"/>
        <v>881.81166666666661</v>
      </c>
      <c r="AA16" s="3">
        <v>150</v>
      </c>
      <c r="AB16" s="78">
        <f t="shared" si="5"/>
        <v>731.81166666666661</v>
      </c>
      <c r="AC16" s="2" t="s">
        <v>392</v>
      </c>
      <c r="AD16" s="88">
        <v>527.08000000000004</v>
      </c>
      <c r="AE16" s="24" t="s">
        <v>392</v>
      </c>
      <c r="AF16" s="80">
        <f>+Anag_Assistiti[[#This Row],[QUOTA DOVUTA UTENTE]]-AD16</f>
        <v>204.73166666666657</v>
      </c>
    </row>
    <row r="17" spans="1:32" ht="21.75" customHeight="1" x14ac:dyDescent="0.3">
      <c r="A17" t="s">
        <v>397</v>
      </c>
      <c r="B17" t="s">
        <v>398</v>
      </c>
      <c r="C17" t="s">
        <v>44</v>
      </c>
      <c r="D17" t="s">
        <v>300</v>
      </c>
      <c r="E17" s="3"/>
      <c r="F17" s="76">
        <f>739.2*13+531.76*12</f>
        <v>15990.720000000001</v>
      </c>
      <c r="G17" s="76">
        <v>0</v>
      </c>
      <c r="H17" s="76">
        <v>0</v>
      </c>
      <c r="I17" s="77">
        <v>975.66</v>
      </c>
      <c r="J17" s="77">
        <v>0</v>
      </c>
      <c r="K17" s="77">
        <v>0</v>
      </c>
      <c r="L17" s="77">
        <v>0</v>
      </c>
      <c r="M17" s="77">
        <v>0</v>
      </c>
      <c r="N17" s="77">
        <v>0</v>
      </c>
      <c r="O17" s="77">
        <v>0</v>
      </c>
      <c r="P17" s="77">
        <v>0</v>
      </c>
      <c r="Q17" s="77">
        <v>0</v>
      </c>
      <c r="R17" s="81">
        <v>15493.71</v>
      </c>
      <c r="S17" s="3">
        <v>0</v>
      </c>
      <c r="T17" s="3">
        <v>0</v>
      </c>
      <c r="U17" s="81">
        <v>51645.69</v>
      </c>
      <c r="V17" s="3">
        <f t="shared" si="0"/>
        <v>15990.720000000001</v>
      </c>
      <c r="W17" s="3">
        <f t="shared" si="1"/>
        <v>0</v>
      </c>
      <c r="X17" s="3">
        <f t="shared" si="2"/>
        <v>0</v>
      </c>
      <c r="Y17" s="3">
        <f t="shared" si="3"/>
        <v>15990.720000000001</v>
      </c>
      <c r="Z17" s="3">
        <f t="shared" si="4"/>
        <v>1332.5600000000002</v>
      </c>
      <c r="AA17" s="3">
        <v>150</v>
      </c>
      <c r="AB17" s="78">
        <f t="shared" si="5"/>
        <v>1182.5600000000002</v>
      </c>
      <c r="AC17" s="2" t="s">
        <v>397</v>
      </c>
      <c r="AD17" s="79">
        <v>634.59</v>
      </c>
      <c r="AE17" s="6" t="s">
        <v>397</v>
      </c>
      <c r="AF17" s="80">
        <f>+Anag_Assistiti[[#This Row],[QUOTA DOVUTA UTENTE]]-AD17</f>
        <v>547.97000000000014</v>
      </c>
    </row>
    <row r="18" spans="1:32" ht="21.75" customHeight="1" x14ac:dyDescent="0.3">
      <c r="A18" t="s">
        <v>399</v>
      </c>
      <c r="B18" t="s">
        <v>400</v>
      </c>
      <c r="C18" t="s">
        <v>44</v>
      </c>
      <c r="D18" t="s">
        <v>204</v>
      </c>
      <c r="E18" s="3"/>
      <c r="F18" s="76">
        <f>860.74*11+1739.55</f>
        <v>11207.689999999999</v>
      </c>
      <c r="G18" s="76">
        <v>0</v>
      </c>
      <c r="H18" s="76">
        <v>0</v>
      </c>
      <c r="I18" s="77">
        <v>0</v>
      </c>
      <c r="J18" s="77">
        <v>0</v>
      </c>
      <c r="K18" s="77">
        <v>0</v>
      </c>
      <c r="L18" s="77">
        <v>0</v>
      </c>
      <c r="M18" s="77">
        <v>0</v>
      </c>
      <c r="N18" s="77">
        <v>0</v>
      </c>
      <c r="O18" s="77">
        <v>0</v>
      </c>
      <c r="P18" s="77">
        <v>0</v>
      </c>
      <c r="Q18" s="77">
        <v>0</v>
      </c>
      <c r="R18" s="81">
        <v>15493.71</v>
      </c>
      <c r="S18" s="3">
        <v>0</v>
      </c>
      <c r="T18" s="3">
        <v>0</v>
      </c>
      <c r="U18" s="81">
        <v>51645.69</v>
      </c>
      <c r="V18" s="3">
        <f t="shared" si="0"/>
        <v>11207.689999999999</v>
      </c>
      <c r="W18" s="3">
        <f t="shared" si="1"/>
        <v>0</v>
      </c>
      <c r="X18" s="3">
        <f t="shared" si="2"/>
        <v>0</v>
      </c>
      <c r="Y18" s="3">
        <f t="shared" si="3"/>
        <v>11207.689999999999</v>
      </c>
      <c r="Z18" s="3">
        <f t="shared" si="4"/>
        <v>933.97416666666652</v>
      </c>
      <c r="AA18" s="3">
        <v>150</v>
      </c>
      <c r="AB18" s="78">
        <f t="shared" si="5"/>
        <v>783.97416666666652</v>
      </c>
      <c r="AC18" s="2" t="s">
        <v>399</v>
      </c>
      <c r="AD18" s="79">
        <v>716.67</v>
      </c>
      <c r="AE18" s="6" t="s">
        <v>399</v>
      </c>
      <c r="AF18" s="80">
        <f>+Anag_Assistiti[[#This Row],[QUOTA DOVUTA UTENTE]]-AD18</f>
        <v>67.304166666666561</v>
      </c>
    </row>
    <row r="19" spans="1:32" ht="21.75" customHeight="1" x14ac:dyDescent="0.3">
      <c r="A19" s="89" t="s">
        <v>407</v>
      </c>
      <c r="B19" s="24" t="s">
        <v>409</v>
      </c>
      <c r="C19" s="45" t="s">
        <v>77</v>
      </c>
      <c r="D19" s="45" t="s">
        <v>169</v>
      </c>
      <c r="E19" s="90"/>
      <c r="F19" s="91">
        <f>687.69*11+1734.18</f>
        <v>9298.77</v>
      </c>
      <c r="G19" s="91">
        <v>0</v>
      </c>
      <c r="H19" s="91">
        <v>0</v>
      </c>
      <c r="I19" s="92">
        <v>39.630000000000003</v>
      </c>
      <c r="J19" s="92">
        <v>0</v>
      </c>
      <c r="K19" s="92">
        <v>0</v>
      </c>
      <c r="L19" s="92">
        <v>0</v>
      </c>
      <c r="M19" s="92">
        <v>0</v>
      </c>
      <c r="N19" s="92">
        <v>0</v>
      </c>
      <c r="O19" s="92">
        <v>0</v>
      </c>
      <c r="P19" s="92">
        <v>0</v>
      </c>
      <c r="Q19" s="92">
        <v>0</v>
      </c>
      <c r="R19" s="93">
        <v>15493.71</v>
      </c>
      <c r="S19" s="90">
        <v>0</v>
      </c>
      <c r="T19" s="90">
        <v>0</v>
      </c>
      <c r="U19" s="93">
        <v>51645.69</v>
      </c>
      <c r="V19" s="90">
        <f t="shared" si="0"/>
        <v>9298.77</v>
      </c>
      <c r="W19" s="90">
        <f t="shared" si="1"/>
        <v>0</v>
      </c>
      <c r="X19" s="90">
        <f t="shared" si="2"/>
        <v>0</v>
      </c>
      <c r="Y19" s="90">
        <f t="shared" si="3"/>
        <v>9298.77</v>
      </c>
      <c r="Z19" s="90">
        <f t="shared" si="4"/>
        <v>774.89750000000004</v>
      </c>
      <c r="AA19" s="90">
        <v>150</v>
      </c>
      <c r="AB19" s="78">
        <f t="shared" si="5"/>
        <v>624.89750000000004</v>
      </c>
      <c r="AC19" s="2" t="s">
        <v>407</v>
      </c>
      <c r="AD19" s="79">
        <v>582.09</v>
      </c>
      <c r="AE19" s="6" t="s">
        <v>407</v>
      </c>
      <c r="AF19" s="80">
        <f>+Anag_Assistiti[[#This Row],[QUOTA DOVUTA UTENTE]]-AD19</f>
        <v>42.807500000000005</v>
      </c>
    </row>
    <row r="20" spans="1:32" ht="21.75" customHeight="1" x14ac:dyDescent="0.3">
      <c r="A20" t="s">
        <v>410</v>
      </c>
      <c r="B20" s="24" t="s">
        <v>411</v>
      </c>
      <c r="C20" t="s">
        <v>77</v>
      </c>
      <c r="D20" t="s">
        <v>413</v>
      </c>
      <c r="E20" s="3"/>
      <c r="F20" s="76">
        <v>13331</v>
      </c>
      <c r="G20" s="76">
        <v>0</v>
      </c>
      <c r="H20" s="76">
        <v>0</v>
      </c>
      <c r="I20" s="77">
        <v>67</v>
      </c>
      <c r="J20" s="77">
        <v>0</v>
      </c>
      <c r="K20" s="77">
        <v>0</v>
      </c>
      <c r="L20" s="77">
        <v>0</v>
      </c>
      <c r="M20" s="77">
        <v>0</v>
      </c>
      <c r="N20" s="77">
        <v>0</v>
      </c>
      <c r="O20" s="77">
        <v>0</v>
      </c>
      <c r="P20" s="77">
        <v>0</v>
      </c>
      <c r="Q20" s="77">
        <v>0</v>
      </c>
      <c r="R20" s="93">
        <v>15493.71</v>
      </c>
      <c r="S20" s="3">
        <v>0</v>
      </c>
      <c r="T20" s="3">
        <v>0</v>
      </c>
      <c r="U20" s="93">
        <v>51645.69</v>
      </c>
      <c r="V20" s="3">
        <f t="shared" si="0"/>
        <v>13331</v>
      </c>
      <c r="W20" s="3">
        <f t="shared" si="1"/>
        <v>0</v>
      </c>
      <c r="X20" s="3">
        <f t="shared" si="2"/>
        <v>0</v>
      </c>
      <c r="Y20" s="3">
        <f t="shared" si="3"/>
        <v>13331</v>
      </c>
      <c r="Z20" s="3">
        <f t="shared" si="4"/>
        <v>1110.9166666666667</v>
      </c>
      <c r="AA20" s="3">
        <v>150</v>
      </c>
      <c r="AB20" s="78">
        <f t="shared" si="5"/>
        <v>960.91666666666674</v>
      </c>
      <c r="AC20" s="2" t="s">
        <v>410</v>
      </c>
      <c r="AD20" s="79">
        <v>550</v>
      </c>
      <c r="AE20" s="6" t="s">
        <v>410</v>
      </c>
      <c r="AF20" s="80">
        <f>+Anag_Assistiti[[#This Row],[QUOTA DOVUTA UTENTE]]-AD20</f>
        <v>410.91666666666674</v>
      </c>
    </row>
    <row r="21" spans="1:32" ht="21.75" customHeight="1" x14ac:dyDescent="0.3">
      <c r="A21" t="s">
        <v>420</v>
      </c>
      <c r="B21" t="s">
        <v>421</v>
      </c>
      <c r="C21" t="s">
        <v>77</v>
      </c>
      <c r="D21" s="45" t="s">
        <v>169</v>
      </c>
      <c r="E21" s="3">
        <v>0</v>
      </c>
      <c r="F21" s="76">
        <f>609*12+639</f>
        <v>7947</v>
      </c>
      <c r="G21" s="76">
        <v>0</v>
      </c>
      <c r="H21" s="76">
        <v>0</v>
      </c>
      <c r="I21" s="77">
        <v>0</v>
      </c>
      <c r="J21" s="77">
        <v>0</v>
      </c>
      <c r="K21" s="77">
        <v>0</v>
      </c>
      <c r="L21" s="77">
        <v>0</v>
      </c>
      <c r="M21" s="77">
        <v>0</v>
      </c>
      <c r="N21" s="77">
        <v>0</v>
      </c>
      <c r="O21" s="77">
        <v>0</v>
      </c>
      <c r="P21" s="77">
        <v>0</v>
      </c>
      <c r="Q21" s="77">
        <v>0</v>
      </c>
      <c r="R21" s="93">
        <v>15493.71</v>
      </c>
      <c r="S21" s="3">
        <v>0</v>
      </c>
      <c r="T21" s="3">
        <v>0</v>
      </c>
      <c r="U21" s="93">
        <v>51645.69</v>
      </c>
      <c r="V21" s="3">
        <f t="shared" si="0"/>
        <v>7947</v>
      </c>
      <c r="W21" s="3">
        <f t="shared" si="1"/>
        <v>0</v>
      </c>
      <c r="X21" s="3">
        <f t="shared" si="2"/>
        <v>0</v>
      </c>
      <c r="Y21" s="3">
        <f t="shared" si="3"/>
        <v>7947</v>
      </c>
      <c r="Z21" s="3">
        <f t="shared" si="4"/>
        <v>662.25</v>
      </c>
      <c r="AA21" s="3">
        <v>150</v>
      </c>
      <c r="AB21" s="78">
        <f t="shared" si="5"/>
        <v>512.25</v>
      </c>
      <c r="AC21" s="2" t="s">
        <v>420</v>
      </c>
      <c r="AD21" s="79">
        <v>512.25</v>
      </c>
      <c r="AE21" s="6" t="s">
        <v>420</v>
      </c>
      <c r="AF21" s="80">
        <f>+Anag_Assistiti[[#This Row],[QUOTA DOVUTA UTENTE]]-AD21</f>
        <v>0</v>
      </c>
    </row>
    <row r="22" spans="1:32" ht="21.75" customHeight="1" x14ac:dyDescent="0.3">
      <c r="A22" t="s">
        <v>423</v>
      </c>
      <c r="B22" t="s">
        <v>425</v>
      </c>
      <c r="C22" t="s">
        <v>78</v>
      </c>
      <c r="D22" s="45" t="s">
        <v>424</v>
      </c>
      <c r="E22" s="3">
        <v>-110</v>
      </c>
      <c r="F22" s="76">
        <v>12931.304</v>
      </c>
      <c r="G22" s="76">
        <v>0</v>
      </c>
      <c r="H22" s="76">
        <v>0</v>
      </c>
      <c r="I22" s="77">
        <v>1008.43</v>
      </c>
      <c r="J22" s="77">
        <v>0</v>
      </c>
      <c r="K22" s="77">
        <v>0</v>
      </c>
      <c r="L22" s="77">
        <v>0</v>
      </c>
      <c r="M22" s="77">
        <v>0</v>
      </c>
      <c r="N22" s="77">
        <v>0</v>
      </c>
      <c r="O22" s="77">
        <v>0</v>
      </c>
      <c r="P22" s="77">
        <v>0</v>
      </c>
      <c r="Q22" s="77">
        <v>0</v>
      </c>
      <c r="R22" s="93">
        <v>15493.71</v>
      </c>
      <c r="S22" s="3">
        <v>0</v>
      </c>
      <c r="T22" s="3">
        <v>0</v>
      </c>
      <c r="U22" s="93">
        <v>51645.69</v>
      </c>
      <c r="V22" s="3">
        <f t="shared" si="0"/>
        <v>11611.304</v>
      </c>
      <c r="W22" s="3">
        <f t="shared" si="1"/>
        <v>0</v>
      </c>
      <c r="X22" s="3">
        <f t="shared" si="2"/>
        <v>0</v>
      </c>
      <c r="Y22" s="3">
        <f t="shared" si="3"/>
        <v>11611.304</v>
      </c>
      <c r="Z22" s="3">
        <f t="shared" si="4"/>
        <v>967.60866666666664</v>
      </c>
      <c r="AA22" s="3">
        <v>150</v>
      </c>
      <c r="AB22" s="78">
        <f t="shared" si="5"/>
        <v>817.60866666666664</v>
      </c>
      <c r="AC22" s="2" t="s">
        <v>423</v>
      </c>
      <c r="AD22" s="79">
        <v>817.61</v>
      </c>
      <c r="AE22" s="6" t="s">
        <v>423</v>
      </c>
      <c r="AF22" s="80">
        <f>+Anag_Assistiti[[#This Row],[QUOTA DOVUTA UTENTE]]-AD22</f>
        <v>-1.3333333333775954E-3</v>
      </c>
    </row>
    <row r="23" spans="1:32" ht="21.75" customHeight="1" x14ac:dyDescent="0.25">
      <c r="A23" t="s">
        <v>443</v>
      </c>
      <c r="B23" t="s">
        <v>445</v>
      </c>
      <c r="C23" t="s">
        <v>44</v>
      </c>
      <c r="D23" t="s">
        <v>204</v>
      </c>
      <c r="E23" s="3"/>
      <c r="F23" s="76">
        <f>+(611.77*13)+(531.76*12)</f>
        <v>14334.130000000001</v>
      </c>
      <c r="G23" s="76">
        <v>0</v>
      </c>
      <c r="H23" s="76">
        <v>0</v>
      </c>
      <c r="I23" s="77">
        <v>179</v>
      </c>
      <c r="J23" s="77">
        <v>0</v>
      </c>
      <c r="K23" s="77">
        <v>0</v>
      </c>
      <c r="L23" s="77">
        <v>0</v>
      </c>
      <c r="M23" s="77">
        <v>0</v>
      </c>
      <c r="N23" s="77">
        <v>0</v>
      </c>
      <c r="O23" s="77">
        <v>0</v>
      </c>
      <c r="P23" s="77">
        <v>0</v>
      </c>
      <c r="Q23" s="77">
        <v>0</v>
      </c>
      <c r="R23" s="93">
        <v>15493.71</v>
      </c>
      <c r="S23" s="3">
        <v>0</v>
      </c>
      <c r="T23" s="3">
        <v>0</v>
      </c>
      <c r="U23" s="93">
        <v>51645.69</v>
      </c>
      <c r="V23" s="3">
        <f t="shared" ref="V23:V27" si="6">F23+G23+H23+(E23*12)</f>
        <v>14334.130000000001</v>
      </c>
      <c r="W23" s="3">
        <f>IF((SUM(I23:Q23)-R23)*0.2&lt;0,0,(SUM(I23:Q23)-R23)*0.2)</f>
        <v>0</v>
      </c>
      <c r="X23" s="3">
        <f>IF((S23-U23)*0.2 +(T23*0.2)&lt;0,0,(S23-U23)*0.2 +(T23*0.2))</f>
        <v>0</v>
      </c>
      <c r="Y23" s="3">
        <f t="shared" ref="Y23:Y27" si="7">V23+W23+X23</f>
        <v>14334.130000000001</v>
      </c>
      <c r="Z23" s="3">
        <f t="shared" ref="Z23:Z27" si="8">Y23/12</f>
        <v>1194.5108333333335</v>
      </c>
      <c r="AA23" s="3">
        <v>150</v>
      </c>
      <c r="AB23" s="3">
        <f t="shared" ref="AB23:AB27" si="9">Z23-AA23</f>
        <v>1044.5108333333335</v>
      </c>
      <c r="AC23" s="2" t="s">
        <v>443</v>
      </c>
      <c r="AD23"/>
    </row>
    <row r="24" spans="1:32" ht="21.75" customHeight="1" x14ac:dyDescent="0.25">
      <c r="A24" t="s">
        <v>446</v>
      </c>
      <c r="B24" t="s">
        <v>447</v>
      </c>
      <c r="C24" t="s">
        <v>77</v>
      </c>
      <c r="D24" s="85" t="s">
        <v>126</v>
      </c>
      <c r="E24" s="3"/>
      <c r="F24" s="76">
        <f>333.33*13</f>
        <v>4333.29</v>
      </c>
      <c r="G24" s="76">
        <v>0</v>
      </c>
      <c r="H24" s="76">
        <v>0</v>
      </c>
      <c r="I24" s="77">
        <v>7848.41</v>
      </c>
      <c r="J24" s="77">
        <v>0</v>
      </c>
      <c r="K24" s="77">
        <v>0</v>
      </c>
      <c r="L24" s="77">
        <v>0</v>
      </c>
      <c r="M24" s="77">
        <v>0</v>
      </c>
      <c r="N24" s="77">
        <v>0</v>
      </c>
      <c r="O24" s="77">
        <v>0</v>
      </c>
      <c r="P24" s="77">
        <v>0</v>
      </c>
      <c r="Q24" s="77">
        <v>0</v>
      </c>
      <c r="R24" s="93">
        <v>15493.71</v>
      </c>
      <c r="S24" s="3">
        <v>0</v>
      </c>
      <c r="T24" s="3">
        <v>0</v>
      </c>
      <c r="U24" s="93">
        <v>51645.69</v>
      </c>
      <c r="V24" s="3">
        <f t="shared" si="6"/>
        <v>4333.29</v>
      </c>
      <c r="W24" s="3">
        <f>IF((SUM(I24:Q24)-R24)*0.2&lt;0,0,(SUM(I24:Q24)-R24)*0.2)</f>
        <v>0</v>
      </c>
      <c r="X24" s="3">
        <f>IF((S24-U24)*0.2 +(T24*0.2)&lt;0,0,(S24-U24)*0.2 +(T24*0.2))</f>
        <v>0</v>
      </c>
      <c r="Y24" s="3">
        <f t="shared" si="7"/>
        <v>4333.29</v>
      </c>
      <c r="Z24" s="3">
        <f t="shared" si="8"/>
        <v>361.10750000000002</v>
      </c>
      <c r="AA24" s="3">
        <v>150</v>
      </c>
      <c r="AB24" s="3">
        <f t="shared" si="9"/>
        <v>211.10750000000002</v>
      </c>
      <c r="AC24" s="2" t="s">
        <v>446</v>
      </c>
      <c r="AD24"/>
    </row>
    <row r="25" spans="1:32" ht="21.75" customHeight="1" x14ac:dyDescent="0.25">
      <c r="A25" t="s">
        <v>449</v>
      </c>
      <c r="B25" s="94" t="s">
        <v>451</v>
      </c>
      <c r="C25" t="s">
        <v>44</v>
      </c>
      <c r="D25" t="s">
        <v>450</v>
      </c>
      <c r="E25" s="3"/>
      <c r="F25" s="76">
        <f>735.05*13</f>
        <v>9555.65</v>
      </c>
      <c r="G25" s="76">
        <v>0</v>
      </c>
      <c r="H25" s="76">
        <v>0</v>
      </c>
      <c r="I25" s="77">
        <v>1608.74</v>
      </c>
      <c r="J25" s="77">
        <v>0</v>
      </c>
      <c r="K25" s="77">
        <v>0</v>
      </c>
      <c r="L25" s="77">
        <v>0</v>
      </c>
      <c r="M25" s="77">
        <v>0</v>
      </c>
      <c r="N25" s="77">
        <v>0</v>
      </c>
      <c r="O25" s="77">
        <v>0</v>
      </c>
      <c r="P25" s="77">
        <v>0</v>
      </c>
      <c r="Q25" s="77">
        <v>0</v>
      </c>
      <c r="R25" s="93">
        <v>15493.71</v>
      </c>
      <c r="S25" s="3">
        <v>0</v>
      </c>
      <c r="T25" s="3">
        <v>0</v>
      </c>
      <c r="U25" s="93">
        <v>51645.69</v>
      </c>
      <c r="V25" s="3">
        <f t="shared" si="6"/>
        <v>9555.65</v>
      </c>
      <c r="W25" s="3">
        <f>IF((SUM(I25:Q25)-R25)*0.2&lt;0,0,(SUM(I25:Q25)-R25)*0.2)</f>
        <v>0</v>
      </c>
      <c r="X25" s="3">
        <f>IF((S25-U25)*0.2 +(T25*0.2)&lt;0,0,(S25-U25)*0.2 +(T25*0.2))</f>
        <v>0</v>
      </c>
      <c r="Y25" s="3">
        <f t="shared" si="7"/>
        <v>9555.65</v>
      </c>
      <c r="Z25" s="3">
        <f t="shared" si="8"/>
        <v>796.30416666666667</v>
      </c>
      <c r="AA25" s="3">
        <v>150</v>
      </c>
      <c r="AB25" s="3">
        <f t="shared" si="9"/>
        <v>646.30416666666667</v>
      </c>
      <c r="AC25" s="2" t="s">
        <v>449</v>
      </c>
      <c r="AD25"/>
    </row>
    <row r="26" spans="1:32" ht="21.75" customHeight="1" x14ac:dyDescent="0.25">
      <c r="A26" t="s">
        <v>460</v>
      </c>
      <c r="B26" s="94" t="s">
        <v>461</v>
      </c>
      <c r="C26" t="s">
        <v>77</v>
      </c>
      <c r="D26" t="s">
        <v>163</v>
      </c>
      <c r="E26" s="3">
        <v>150</v>
      </c>
      <c r="F26" s="76">
        <v>0</v>
      </c>
      <c r="G26" s="76">
        <v>0</v>
      </c>
      <c r="H26" s="76">
        <v>0</v>
      </c>
      <c r="I26" s="77">
        <v>365</v>
      </c>
      <c r="J26" s="77">
        <v>0</v>
      </c>
      <c r="K26" s="77">
        <v>0</v>
      </c>
      <c r="L26" s="77">
        <v>0</v>
      </c>
      <c r="M26" s="77">
        <v>0</v>
      </c>
      <c r="N26" s="77">
        <v>0</v>
      </c>
      <c r="O26" s="77">
        <v>0</v>
      </c>
      <c r="P26" s="77">
        <v>0</v>
      </c>
      <c r="Q26" s="77">
        <v>0</v>
      </c>
      <c r="R26" s="93">
        <v>15493.71</v>
      </c>
      <c r="S26" s="3">
        <v>0</v>
      </c>
      <c r="T26" s="3">
        <v>0</v>
      </c>
      <c r="U26" s="93">
        <v>51645.69</v>
      </c>
      <c r="V26" s="3">
        <f t="shared" si="6"/>
        <v>1800</v>
      </c>
      <c r="W26" s="3">
        <v>0</v>
      </c>
      <c r="X26" s="3">
        <v>0</v>
      </c>
      <c r="Y26" s="3">
        <f t="shared" si="7"/>
        <v>1800</v>
      </c>
      <c r="Z26" s="3">
        <f t="shared" si="8"/>
        <v>150</v>
      </c>
      <c r="AA26" s="3">
        <v>150</v>
      </c>
      <c r="AB26" s="3">
        <f t="shared" si="9"/>
        <v>0</v>
      </c>
      <c r="AC26" s="2" t="s">
        <v>464</v>
      </c>
      <c r="AD26"/>
    </row>
    <row r="27" spans="1:32" ht="21.75" customHeight="1" x14ac:dyDescent="0.25">
      <c r="A27" t="s">
        <v>467</v>
      </c>
      <c r="B27" s="94" t="s">
        <v>468</v>
      </c>
      <c r="C27" t="s">
        <v>85</v>
      </c>
      <c r="D27" t="s">
        <v>469</v>
      </c>
      <c r="E27" s="3"/>
      <c r="F27" s="4">
        <f>745*13</f>
        <v>9685</v>
      </c>
      <c r="G27" s="76">
        <v>0</v>
      </c>
      <c r="H27" s="76">
        <v>0</v>
      </c>
      <c r="I27" s="77">
        <v>88.42</v>
      </c>
      <c r="J27" s="77">
        <v>0</v>
      </c>
      <c r="K27" s="77">
        <v>0</v>
      </c>
      <c r="L27" s="77">
        <v>0</v>
      </c>
      <c r="M27" s="77">
        <v>0</v>
      </c>
      <c r="N27" s="77">
        <v>0</v>
      </c>
      <c r="O27" s="77">
        <v>0</v>
      </c>
      <c r="P27" s="77">
        <v>0</v>
      </c>
      <c r="Q27" s="77">
        <v>0</v>
      </c>
      <c r="R27" s="93">
        <v>15493.71</v>
      </c>
      <c r="S27" s="3">
        <v>0</v>
      </c>
      <c r="T27" s="3">
        <v>0</v>
      </c>
      <c r="U27" s="93">
        <v>51645.69</v>
      </c>
      <c r="V27" s="3">
        <f t="shared" si="6"/>
        <v>9685</v>
      </c>
      <c r="W27" s="3">
        <f>IF((SUM(I27:Q27)-R27)*0.2&lt;0,0,(SUM(I27:Q27)-R27)*0.2)</f>
        <v>0</v>
      </c>
      <c r="X27" s="3">
        <f>IF((S27-U27)*0.2 +(T27*0.2)&lt;0,0,(S27-U27)*0.2 +(T27*0.2))</f>
        <v>0</v>
      </c>
      <c r="Y27" s="3">
        <f t="shared" si="7"/>
        <v>9685</v>
      </c>
      <c r="Z27" s="3">
        <f t="shared" si="8"/>
        <v>807.08333333333337</v>
      </c>
      <c r="AA27" s="3">
        <v>150</v>
      </c>
      <c r="AB27" s="3">
        <f t="shared" si="9"/>
        <v>657.08333333333337</v>
      </c>
      <c r="AC27" s="2" t="s">
        <v>467</v>
      </c>
      <c r="AD27"/>
    </row>
    <row r="28" spans="1:32" ht="21.75" customHeight="1" x14ac:dyDescent="0.25">
      <c r="A28" t="s">
        <v>496</v>
      </c>
      <c r="B28" s="94" t="s">
        <v>498</v>
      </c>
      <c r="C28" t="s">
        <v>44</v>
      </c>
      <c r="D28" t="s">
        <v>450</v>
      </c>
      <c r="E28" s="3"/>
      <c r="F28" s="76">
        <f>1049*11+1569.63</f>
        <v>13108.630000000001</v>
      </c>
      <c r="G28" s="76">
        <v>0</v>
      </c>
      <c r="H28" s="76">
        <v>0</v>
      </c>
      <c r="I28" s="77">
        <v>931</v>
      </c>
      <c r="J28" s="77">
        <v>0</v>
      </c>
      <c r="K28" s="77">
        <v>0</v>
      </c>
      <c r="L28" s="77">
        <v>0</v>
      </c>
      <c r="M28" s="77">
        <v>0</v>
      </c>
      <c r="N28" s="77">
        <v>0</v>
      </c>
      <c r="O28" s="77">
        <v>0</v>
      </c>
      <c r="P28" s="77">
        <v>0</v>
      </c>
      <c r="Q28" s="77">
        <v>0</v>
      </c>
      <c r="R28" s="93">
        <v>15493.71</v>
      </c>
      <c r="S28" s="3">
        <v>0</v>
      </c>
      <c r="T28" s="3">
        <v>0</v>
      </c>
      <c r="U28" s="93">
        <v>51645.69</v>
      </c>
      <c r="V28" s="3">
        <f t="shared" ref="V28" si="10">F28+G28+H28+(E28*12)</f>
        <v>13108.630000000001</v>
      </c>
      <c r="W28" s="3">
        <f>IF((SUM(I28:Q28)-R28)*0.2&lt;0,0,(SUM(I28:Q28)-R28)*0.2)</f>
        <v>0</v>
      </c>
      <c r="X28" s="3">
        <f>IF((S28-U28)*0.2 +(T28*0.2)&lt;0,0,(S28-U28)*0.2 +(T28*0.2))</f>
        <v>0</v>
      </c>
      <c r="Y28" s="3">
        <f t="shared" ref="Y28" si="11">V28+W28+X28</f>
        <v>13108.630000000001</v>
      </c>
      <c r="Z28" s="3">
        <f t="shared" ref="Z28" si="12">Y28/12</f>
        <v>1092.3858333333335</v>
      </c>
      <c r="AA28" s="3">
        <v>150</v>
      </c>
      <c r="AB28" s="3">
        <f t="shared" ref="AB28" si="13">Z28-AA28</f>
        <v>942.38583333333349</v>
      </c>
      <c r="AC28" s="2" t="s">
        <v>496</v>
      </c>
      <c r="AD28"/>
    </row>
    <row r="29" spans="1:32" ht="26.25" customHeight="1" x14ac:dyDescent="0.25">
      <c r="A29" s="89" t="s">
        <v>501</v>
      </c>
      <c r="B29" s="24" t="s">
        <v>503</v>
      </c>
      <c r="C29" t="s">
        <v>44</v>
      </c>
      <c r="D29" t="s">
        <v>143</v>
      </c>
      <c r="E29" s="3"/>
      <c r="F29" s="76">
        <f>1111.63*13</f>
        <v>14451.190000000002</v>
      </c>
      <c r="G29" s="76">
        <v>0</v>
      </c>
      <c r="H29" s="76">
        <v>0</v>
      </c>
      <c r="I29" s="77">
        <v>49.3</v>
      </c>
      <c r="J29" s="77">
        <v>0</v>
      </c>
      <c r="K29" s="77">
        <v>0</v>
      </c>
      <c r="L29" s="77">
        <v>0</v>
      </c>
      <c r="M29" s="77">
        <v>0</v>
      </c>
      <c r="N29" s="77">
        <v>0</v>
      </c>
      <c r="O29" s="77">
        <v>0</v>
      </c>
      <c r="P29" s="77">
        <v>0</v>
      </c>
      <c r="Q29" s="77">
        <v>0</v>
      </c>
      <c r="R29" s="93">
        <v>15493.71</v>
      </c>
      <c r="S29" s="3">
        <v>0</v>
      </c>
      <c r="T29" s="3">
        <v>0</v>
      </c>
      <c r="U29" s="93">
        <v>51645.69</v>
      </c>
      <c r="V29" s="3">
        <f>F29+G29+H29+(E29*12)</f>
        <v>14451.190000000002</v>
      </c>
      <c r="W29" s="3">
        <f>IF((SUM(I29:Q29)-R29)*0.2&lt;0,0,(SUM(I29:Q29)-R29)*0.2)</f>
        <v>0</v>
      </c>
      <c r="X29" s="3">
        <f>IF((S29-U29)*0.2 +(T29*0.2)&lt;0,0,(S29-U29)*0.2 +(T29*0.2))</f>
        <v>0</v>
      </c>
      <c r="Y29" s="3">
        <f>V29+W29+X29</f>
        <v>14451.190000000002</v>
      </c>
      <c r="Z29" s="3">
        <f>Y29/12</f>
        <v>1204.2658333333336</v>
      </c>
      <c r="AA29" s="3">
        <v>150</v>
      </c>
      <c r="AB29" s="3">
        <f>Z29-AA29</f>
        <v>1054.2658333333336</v>
      </c>
      <c r="AC29" s="2" t="s">
        <v>501</v>
      </c>
    </row>
    <row r="30" spans="1:32" ht="26.25" customHeight="1" x14ac:dyDescent="0.25">
      <c r="A30" t="s">
        <v>518</v>
      </c>
      <c r="B30" t="s">
        <v>519</v>
      </c>
      <c r="C30" t="s">
        <v>44</v>
      </c>
      <c r="D30" t="s">
        <v>204</v>
      </c>
      <c r="E30" s="3"/>
      <c r="F30" s="76">
        <f>+(552.57*12)+(698.7*13)</f>
        <v>15713.94</v>
      </c>
      <c r="G30" s="76">
        <v>0</v>
      </c>
      <c r="H30" s="76">
        <v>0</v>
      </c>
      <c r="I30" s="77">
        <v>7</v>
      </c>
      <c r="J30" s="77">
        <v>0</v>
      </c>
      <c r="K30" s="77">
        <v>0</v>
      </c>
      <c r="L30" s="77">
        <v>0</v>
      </c>
      <c r="M30" s="77">
        <v>0</v>
      </c>
      <c r="N30" s="77">
        <v>0</v>
      </c>
      <c r="O30" s="77">
        <v>0</v>
      </c>
      <c r="P30" s="77">
        <v>0</v>
      </c>
      <c r="Q30" s="77">
        <v>0</v>
      </c>
      <c r="R30" s="93">
        <v>15493.71</v>
      </c>
      <c r="S30" s="3">
        <v>0</v>
      </c>
      <c r="T30" s="3">
        <v>0</v>
      </c>
      <c r="U30" s="93">
        <v>51645.69</v>
      </c>
      <c r="V30" s="3">
        <f>F30+G30+H30+(E30*12)</f>
        <v>15713.94</v>
      </c>
      <c r="W30" s="3">
        <f>IF((SUM(I30:Q30)-R30)*0.2&lt;0,0,(SUM(I30:Q30)-R30)*0.2)</f>
        <v>0</v>
      </c>
      <c r="X30" s="3">
        <f>IF((S30-U30)*0.2 +(T30*0.2)&lt;0,0,(S30-U30)*0.2 +(T30*0.2))</f>
        <v>0</v>
      </c>
      <c r="Y30" s="3">
        <f>V30+W30+X30</f>
        <v>15713.94</v>
      </c>
      <c r="Z30" s="3">
        <f>Y30/12</f>
        <v>1309.4950000000001</v>
      </c>
      <c r="AA30" s="3">
        <v>150</v>
      </c>
      <c r="AB30" s="3">
        <f>Z30-AA30</f>
        <v>1159.4950000000001</v>
      </c>
      <c r="AC30" s="2" t="s">
        <v>518</v>
      </c>
    </row>
    <row r="31" spans="1:32" ht="26.25" customHeight="1" x14ac:dyDescent="0.25">
      <c r="A31" s="89" t="s">
        <v>521</v>
      </c>
      <c r="B31" s="24" t="s">
        <v>522</v>
      </c>
      <c r="C31" t="s">
        <v>44</v>
      </c>
      <c r="D31" t="s">
        <v>222</v>
      </c>
      <c r="E31" s="3"/>
      <c r="F31" s="76">
        <f>+(719.53*12+581.66)+(284.37*12)+(548.59*12)</f>
        <v>19211.54</v>
      </c>
      <c r="G31" s="76">
        <v>0</v>
      </c>
      <c r="H31" s="76">
        <v>0</v>
      </c>
      <c r="I31" s="77">
        <v>1346.04</v>
      </c>
      <c r="J31" s="77">
        <v>0</v>
      </c>
      <c r="K31" s="77">
        <v>0</v>
      </c>
      <c r="L31" s="77">
        <v>0</v>
      </c>
      <c r="M31" s="77">
        <v>0</v>
      </c>
      <c r="N31" s="77">
        <v>0</v>
      </c>
      <c r="O31" s="77">
        <v>0</v>
      </c>
      <c r="P31" s="77">
        <v>0</v>
      </c>
      <c r="Q31" s="77">
        <v>0</v>
      </c>
      <c r="R31" s="93">
        <v>15493.71</v>
      </c>
      <c r="S31" s="3">
        <v>0</v>
      </c>
      <c r="T31" s="3">
        <v>0</v>
      </c>
      <c r="U31" s="93">
        <v>51645.69</v>
      </c>
      <c r="V31" s="3">
        <f>F31+G31+H31+(E31*12)</f>
        <v>19211.54</v>
      </c>
      <c r="W31" s="3">
        <f>IF((SUM(I31:Q31)-R31)*0.2&lt;0,0,(SUM(I31:Q31)-R31)*0.2)</f>
        <v>0</v>
      </c>
      <c r="X31" s="3">
        <f>IF((S31-U31)*0.2 +(T31*0.2)&lt;0,0,(S31-U31)*0.2 +(T31*0.2))</f>
        <v>0</v>
      </c>
      <c r="Y31" s="3">
        <f>V31+W31+X31</f>
        <v>19211.54</v>
      </c>
      <c r="Z31" s="3">
        <f>Y31/12</f>
        <v>1600.9616666666668</v>
      </c>
      <c r="AA31" s="3">
        <v>150</v>
      </c>
      <c r="AB31" s="3">
        <f>Z31-AA31</f>
        <v>1450.9616666666668</v>
      </c>
      <c r="AC31" s="2" t="s">
        <v>521</v>
      </c>
    </row>
    <row r="33" spans="30:30" x14ac:dyDescent="0.25">
      <c r="AD33" s="54"/>
    </row>
    <row r="34" spans="30:30" x14ac:dyDescent="0.25">
      <c r="AD34" s="54"/>
    </row>
    <row r="35" spans="30:30" x14ac:dyDescent="0.25">
      <c r="AD35" s="54"/>
    </row>
    <row r="36" spans="30:30" x14ac:dyDescent="0.25">
      <c r="AD36" s="54"/>
    </row>
    <row r="37" spans="30:30" x14ac:dyDescent="0.25">
      <c r="AD37" s="54"/>
    </row>
    <row r="38" spans="30:30" x14ac:dyDescent="0.25">
      <c r="AD38" s="57"/>
    </row>
    <row r="44" spans="30:30" x14ac:dyDescent="0.25">
      <c r="AD44" s="54"/>
    </row>
  </sheetData>
  <sortState xmlns:xlrd2="http://schemas.microsoft.com/office/spreadsheetml/2017/richdata2" ref="A2:AB22">
    <sortCondition ref="A1"/>
  </sortState>
  <conditionalFormatting sqref="A1">
    <cfRule type="duplicateValues" dxfId="564" priority="3"/>
    <cfRule type="duplicateValues" dxfId="563" priority="4"/>
  </conditionalFormatting>
  <conditionalFormatting sqref="A2:A31">
    <cfRule type="duplicateValues" dxfId="562" priority="349"/>
  </conditionalFormatting>
  <conditionalFormatting sqref="A35:A1048576 A2:A3">
    <cfRule type="duplicateValues" dxfId="561" priority="233"/>
  </conditionalFormatting>
  <conditionalFormatting sqref="A35:A1048576 A2:A31">
    <cfRule type="duplicateValues" dxfId="560" priority="10"/>
  </conditionalFormatting>
  <conditionalFormatting sqref="B2">
    <cfRule type="duplicateValues" dxfId="559" priority="236"/>
  </conditionalFormatting>
  <conditionalFormatting sqref="D24:D25">
    <cfRule type="duplicateValues" dxfId="558" priority="7"/>
  </conditionalFormatting>
  <conditionalFormatting sqref="D30">
    <cfRule type="duplicateValues" dxfId="557" priority="1"/>
  </conditionalFormatting>
  <pageMargins left="0.70866141732283472" right="0.70866141732283472" top="0.74803149606299213" bottom="0.74803149606299213" header="0.31496062992125984" footer="0.31496062992125984"/>
  <pageSetup paperSize="8" orientation="landscape"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27"/>
  <sheetViews>
    <sheetView workbookViewId="0">
      <selection activeCell="B10" sqref="B10"/>
    </sheetView>
  </sheetViews>
  <sheetFormatPr defaultRowHeight="15" x14ac:dyDescent="0.25"/>
  <cols>
    <col min="1" max="1" width="58" bestFit="1" customWidth="1"/>
    <col min="2" max="2" width="24.85546875" customWidth="1"/>
    <col min="3" max="3" width="57.42578125" customWidth="1"/>
    <col min="4" max="4" width="20.7109375" style="14" customWidth="1"/>
    <col min="5" max="5" width="60.42578125" customWidth="1"/>
    <col min="6" max="6" width="35.140625" bestFit="1" customWidth="1"/>
    <col min="8" max="8" width="11.28515625" customWidth="1"/>
    <col min="9" max="9" width="27.28515625" bestFit="1" customWidth="1"/>
    <col min="10" max="10" width="68.140625" bestFit="1" customWidth="1"/>
    <col min="11" max="12" width="68.140625" customWidth="1"/>
    <col min="13" max="13" width="21.7109375" bestFit="1" customWidth="1"/>
    <col min="14" max="14" width="12.140625" bestFit="1" customWidth="1"/>
    <col min="15" max="15" width="31.7109375" bestFit="1" customWidth="1"/>
    <col min="16" max="16" width="25.42578125" customWidth="1"/>
    <col min="17" max="17" width="19.28515625" customWidth="1"/>
    <col min="18" max="18" width="23.28515625" bestFit="1" customWidth="1"/>
    <col min="19" max="19" width="107.140625" bestFit="1" customWidth="1"/>
    <col min="20" max="20" width="23.85546875" customWidth="1"/>
    <col min="21" max="21" width="20" customWidth="1"/>
    <col min="22" max="22" width="10.42578125" customWidth="1"/>
    <col min="23" max="23" width="11.7109375" customWidth="1"/>
    <col min="24" max="24" width="11.5703125" customWidth="1"/>
    <col min="25" max="25" width="16.85546875" customWidth="1"/>
    <col min="26" max="26" width="16.42578125" customWidth="1"/>
    <col min="27" max="27" width="12.42578125" customWidth="1"/>
    <col min="28" max="28" width="17.85546875" customWidth="1"/>
    <col min="29" max="29" width="21.42578125" customWidth="1"/>
    <col min="30" max="30" width="17.28515625" customWidth="1"/>
    <col min="31" max="31" width="15.5703125" customWidth="1"/>
    <col min="261" max="261" width="47.5703125" bestFit="1" customWidth="1"/>
    <col min="262" max="262" width="35.140625" bestFit="1" customWidth="1"/>
    <col min="264" max="264" width="8.42578125" bestFit="1" customWidth="1"/>
    <col min="265" max="265" width="27.28515625" bestFit="1" customWidth="1"/>
    <col min="266" max="266" width="68.140625" bestFit="1" customWidth="1"/>
    <col min="267" max="268" width="68.140625" customWidth="1"/>
    <col min="269" max="269" width="21.7109375" bestFit="1" customWidth="1"/>
    <col min="270" max="270" width="12.140625" bestFit="1" customWidth="1"/>
    <col min="271" max="271" width="31.7109375" bestFit="1" customWidth="1"/>
    <col min="274" max="274" width="23.28515625" bestFit="1" customWidth="1"/>
    <col min="275" max="275" width="107.140625" bestFit="1" customWidth="1"/>
    <col min="517" max="517" width="47.5703125" bestFit="1" customWidth="1"/>
    <col min="518" max="518" width="35.140625" bestFit="1" customWidth="1"/>
    <col min="520" max="520" width="8.42578125" bestFit="1" customWidth="1"/>
    <col min="521" max="521" width="27.28515625" bestFit="1" customWidth="1"/>
    <col min="522" max="522" width="68.140625" bestFit="1" customWidth="1"/>
    <col min="523" max="524" width="68.140625" customWidth="1"/>
    <col min="525" max="525" width="21.7109375" bestFit="1" customWidth="1"/>
    <col min="526" max="526" width="12.140625" bestFit="1" customWidth="1"/>
    <col min="527" max="527" width="31.7109375" bestFit="1" customWidth="1"/>
    <col min="530" max="530" width="23.28515625" bestFit="1" customWidth="1"/>
    <col min="531" max="531" width="107.140625" bestFit="1" customWidth="1"/>
    <col min="773" max="773" width="47.5703125" bestFit="1" customWidth="1"/>
    <col min="774" max="774" width="35.140625" bestFit="1" customWidth="1"/>
    <col min="776" max="776" width="8.42578125" bestFit="1" customWidth="1"/>
    <col min="777" max="777" width="27.28515625" bestFit="1" customWidth="1"/>
    <col min="778" max="778" width="68.140625" bestFit="1" customWidth="1"/>
    <col min="779" max="780" width="68.140625" customWidth="1"/>
    <col min="781" max="781" width="21.7109375" bestFit="1" customWidth="1"/>
    <col min="782" max="782" width="12.140625" bestFit="1" customWidth="1"/>
    <col min="783" max="783" width="31.7109375" bestFit="1" customWidth="1"/>
    <col min="786" max="786" width="23.28515625" bestFit="1" customWidth="1"/>
    <col min="787" max="787" width="107.140625" bestFit="1" customWidth="1"/>
    <col min="1029" max="1029" width="47.5703125" bestFit="1" customWidth="1"/>
    <col min="1030" max="1030" width="35.140625" bestFit="1" customWidth="1"/>
    <col min="1032" max="1032" width="8.42578125" bestFit="1" customWidth="1"/>
    <col min="1033" max="1033" width="27.28515625" bestFit="1" customWidth="1"/>
    <col min="1034" max="1034" width="68.140625" bestFit="1" customWidth="1"/>
    <col min="1035" max="1036" width="68.140625" customWidth="1"/>
    <col min="1037" max="1037" width="21.7109375" bestFit="1" customWidth="1"/>
    <col min="1038" max="1038" width="12.140625" bestFit="1" customWidth="1"/>
    <col min="1039" max="1039" width="31.7109375" bestFit="1" customWidth="1"/>
    <col min="1042" max="1042" width="23.28515625" bestFit="1" customWidth="1"/>
    <col min="1043" max="1043" width="107.140625" bestFit="1" customWidth="1"/>
    <col min="1285" max="1285" width="47.5703125" bestFit="1" customWidth="1"/>
    <col min="1286" max="1286" width="35.140625" bestFit="1" customWidth="1"/>
    <col min="1288" max="1288" width="8.42578125" bestFit="1" customWidth="1"/>
    <col min="1289" max="1289" width="27.28515625" bestFit="1" customWidth="1"/>
    <col min="1290" max="1290" width="68.140625" bestFit="1" customWidth="1"/>
    <col min="1291" max="1292" width="68.140625" customWidth="1"/>
    <col min="1293" max="1293" width="21.7109375" bestFit="1" customWidth="1"/>
    <col min="1294" max="1294" width="12.140625" bestFit="1" customWidth="1"/>
    <col min="1295" max="1295" width="31.7109375" bestFit="1" customWidth="1"/>
    <col min="1298" max="1298" width="23.28515625" bestFit="1" customWidth="1"/>
    <col min="1299" max="1299" width="107.140625" bestFit="1" customWidth="1"/>
    <col min="1541" max="1541" width="47.5703125" bestFit="1" customWidth="1"/>
    <col min="1542" max="1542" width="35.140625" bestFit="1" customWidth="1"/>
    <col min="1544" max="1544" width="8.42578125" bestFit="1" customWidth="1"/>
    <col min="1545" max="1545" width="27.28515625" bestFit="1" customWidth="1"/>
    <col min="1546" max="1546" width="68.140625" bestFit="1" customWidth="1"/>
    <col min="1547" max="1548" width="68.140625" customWidth="1"/>
    <col min="1549" max="1549" width="21.7109375" bestFit="1" customWidth="1"/>
    <col min="1550" max="1550" width="12.140625" bestFit="1" customWidth="1"/>
    <col min="1551" max="1551" width="31.7109375" bestFit="1" customWidth="1"/>
    <col min="1554" max="1554" width="23.28515625" bestFit="1" customWidth="1"/>
    <col min="1555" max="1555" width="107.140625" bestFit="1" customWidth="1"/>
    <col min="1797" max="1797" width="47.5703125" bestFit="1" customWidth="1"/>
    <col min="1798" max="1798" width="35.140625" bestFit="1" customWidth="1"/>
    <col min="1800" max="1800" width="8.42578125" bestFit="1" customWidth="1"/>
    <col min="1801" max="1801" width="27.28515625" bestFit="1" customWidth="1"/>
    <col min="1802" max="1802" width="68.140625" bestFit="1" customWidth="1"/>
    <col min="1803" max="1804" width="68.140625" customWidth="1"/>
    <col min="1805" max="1805" width="21.7109375" bestFit="1" customWidth="1"/>
    <col min="1806" max="1806" width="12.140625" bestFit="1" customWidth="1"/>
    <col min="1807" max="1807" width="31.7109375" bestFit="1" customWidth="1"/>
    <col min="1810" max="1810" width="23.28515625" bestFit="1" customWidth="1"/>
    <col min="1811" max="1811" width="107.140625" bestFit="1" customWidth="1"/>
    <col min="2053" max="2053" width="47.5703125" bestFit="1" customWidth="1"/>
    <col min="2054" max="2054" width="35.140625" bestFit="1" customWidth="1"/>
    <col min="2056" max="2056" width="8.42578125" bestFit="1" customWidth="1"/>
    <col min="2057" max="2057" width="27.28515625" bestFit="1" customWidth="1"/>
    <col min="2058" max="2058" width="68.140625" bestFit="1" customWidth="1"/>
    <col min="2059" max="2060" width="68.140625" customWidth="1"/>
    <col min="2061" max="2061" width="21.7109375" bestFit="1" customWidth="1"/>
    <col min="2062" max="2062" width="12.140625" bestFit="1" customWidth="1"/>
    <col min="2063" max="2063" width="31.7109375" bestFit="1" customWidth="1"/>
    <col min="2066" max="2066" width="23.28515625" bestFit="1" customWidth="1"/>
    <col min="2067" max="2067" width="107.140625" bestFit="1" customWidth="1"/>
    <col min="2309" max="2309" width="47.5703125" bestFit="1" customWidth="1"/>
    <col min="2310" max="2310" width="35.140625" bestFit="1" customWidth="1"/>
    <col min="2312" max="2312" width="8.42578125" bestFit="1" customWidth="1"/>
    <col min="2313" max="2313" width="27.28515625" bestFit="1" customWidth="1"/>
    <col min="2314" max="2314" width="68.140625" bestFit="1" customWidth="1"/>
    <col min="2315" max="2316" width="68.140625" customWidth="1"/>
    <col min="2317" max="2317" width="21.7109375" bestFit="1" customWidth="1"/>
    <col min="2318" max="2318" width="12.140625" bestFit="1" customWidth="1"/>
    <col min="2319" max="2319" width="31.7109375" bestFit="1" customWidth="1"/>
    <col min="2322" max="2322" width="23.28515625" bestFit="1" customWidth="1"/>
    <col min="2323" max="2323" width="107.140625" bestFit="1" customWidth="1"/>
    <col min="2565" max="2565" width="47.5703125" bestFit="1" customWidth="1"/>
    <col min="2566" max="2566" width="35.140625" bestFit="1" customWidth="1"/>
    <col min="2568" max="2568" width="8.42578125" bestFit="1" customWidth="1"/>
    <col min="2569" max="2569" width="27.28515625" bestFit="1" customWidth="1"/>
    <col min="2570" max="2570" width="68.140625" bestFit="1" customWidth="1"/>
    <col min="2571" max="2572" width="68.140625" customWidth="1"/>
    <col min="2573" max="2573" width="21.7109375" bestFit="1" customWidth="1"/>
    <col min="2574" max="2574" width="12.140625" bestFit="1" customWidth="1"/>
    <col min="2575" max="2575" width="31.7109375" bestFit="1" customWidth="1"/>
    <col min="2578" max="2578" width="23.28515625" bestFit="1" customWidth="1"/>
    <col min="2579" max="2579" width="107.140625" bestFit="1" customWidth="1"/>
    <col min="2821" max="2821" width="47.5703125" bestFit="1" customWidth="1"/>
    <col min="2822" max="2822" width="35.140625" bestFit="1" customWidth="1"/>
    <col min="2824" max="2824" width="8.42578125" bestFit="1" customWidth="1"/>
    <col min="2825" max="2825" width="27.28515625" bestFit="1" customWidth="1"/>
    <col min="2826" max="2826" width="68.140625" bestFit="1" customWidth="1"/>
    <col min="2827" max="2828" width="68.140625" customWidth="1"/>
    <col min="2829" max="2829" width="21.7109375" bestFit="1" customWidth="1"/>
    <col min="2830" max="2830" width="12.140625" bestFit="1" customWidth="1"/>
    <col min="2831" max="2831" width="31.7109375" bestFit="1" customWidth="1"/>
    <col min="2834" max="2834" width="23.28515625" bestFit="1" customWidth="1"/>
    <col min="2835" max="2835" width="107.140625" bestFit="1" customWidth="1"/>
    <col min="3077" max="3077" width="47.5703125" bestFit="1" customWidth="1"/>
    <col min="3078" max="3078" width="35.140625" bestFit="1" customWidth="1"/>
    <col min="3080" max="3080" width="8.42578125" bestFit="1" customWidth="1"/>
    <col min="3081" max="3081" width="27.28515625" bestFit="1" customWidth="1"/>
    <col min="3082" max="3082" width="68.140625" bestFit="1" customWidth="1"/>
    <col min="3083" max="3084" width="68.140625" customWidth="1"/>
    <col min="3085" max="3085" width="21.7109375" bestFit="1" customWidth="1"/>
    <col min="3086" max="3086" width="12.140625" bestFit="1" customWidth="1"/>
    <col min="3087" max="3087" width="31.7109375" bestFit="1" customWidth="1"/>
    <col min="3090" max="3090" width="23.28515625" bestFit="1" customWidth="1"/>
    <col min="3091" max="3091" width="107.140625" bestFit="1" customWidth="1"/>
    <col min="3333" max="3333" width="47.5703125" bestFit="1" customWidth="1"/>
    <col min="3334" max="3334" width="35.140625" bestFit="1" customWidth="1"/>
    <col min="3336" max="3336" width="8.42578125" bestFit="1" customWidth="1"/>
    <col min="3337" max="3337" width="27.28515625" bestFit="1" customWidth="1"/>
    <col min="3338" max="3338" width="68.140625" bestFit="1" customWidth="1"/>
    <col min="3339" max="3340" width="68.140625" customWidth="1"/>
    <col min="3341" max="3341" width="21.7109375" bestFit="1" customWidth="1"/>
    <col min="3342" max="3342" width="12.140625" bestFit="1" customWidth="1"/>
    <col min="3343" max="3343" width="31.7109375" bestFit="1" customWidth="1"/>
    <col min="3346" max="3346" width="23.28515625" bestFit="1" customWidth="1"/>
    <col min="3347" max="3347" width="107.140625" bestFit="1" customWidth="1"/>
    <col min="3589" max="3589" width="47.5703125" bestFit="1" customWidth="1"/>
    <col min="3590" max="3590" width="35.140625" bestFit="1" customWidth="1"/>
    <col min="3592" max="3592" width="8.42578125" bestFit="1" customWidth="1"/>
    <col min="3593" max="3593" width="27.28515625" bestFit="1" customWidth="1"/>
    <col min="3594" max="3594" width="68.140625" bestFit="1" customWidth="1"/>
    <col min="3595" max="3596" width="68.140625" customWidth="1"/>
    <col min="3597" max="3597" width="21.7109375" bestFit="1" customWidth="1"/>
    <col min="3598" max="3598" width="12.140625" bestFit="1" customWidth="1"/>
    <col min="3599" max="3599" width="31.7109375" bestFit="1" customWidth="1"/>
    <col min="3602" max="3602" width="23.28515625" bestFit="1" customWidth="1"/>
    <col min="3603" max="3603" width="107.140625" bestFit="1" customWidth="1"/>
    <col min="3845" max="3845" width="47.5703125" bestFit="1" customWidth="1"/>
    <col min="3846" max="3846" width="35.140625" bestFit="1" customWidth="1"/>
    <col min="3848" max="3848" width="8.42578125" bestFit="1" customWidth="1"/>
    <col min="3849" max="3849" width="27.28515625" bestFit="1" customWidth="1"/>
    <col min="3850" max="3850" width="68.140625" bestFit="1" customWidth="1"/>
    <col min="3851" max="3852" width="68.140625" customWidth="1"/>
    <col min="3853" max="3853" width="21.7109375" bestFit="1" customWidth="1"/>
    <col min="3854" max="3854" width="12.140625" bestFit="1" customWidth="1"/>
    <col min="3855" max="3855" width="31.7109375" bestFit="1" customWidth="1"/>
    <col min="3858" max="3858" width="23.28515625" bestFit="1" customWidth="1"/>
    <col min="3859" max="3859" width="107.140625" bestFit="1" customWidth="1"/>
    <col min="4101" max="4101" width="47.5703125" bestFit="1" customWidth="1"/>
    <col min="4102" max="4102" width="35.140625" bestFit="1" customWidth="1"/>
    <col min="4104" max="4104" width="8.42578125" bestFit="1" customWidth="1"/>
    <col min="4105" max="4105" width="27.28515625" bestFit="1" customWidth="1"/>
    <col min="4106" max="4106" width="68.140625" bestFit="1" customWidth="1"/>
    <col min="4107" max="4108" width="68.140625" customWidth="1"/>
    <col min="4109" max="4109" width="21.7109375" bestFit="1" customWidth="1"/>
    <col min="4110" max="4110" width="12.140625" bestFit="1" customWidth="1"/>
    <col min="4111" max="4111" width="31.7109375" bestFit="1" customWidth="1"/>
    <col min="4114" max="4114" width="23.28515625" bestFit="1" customWidth="1"/>
    <col min="4115" max="4115" width="107.140625" bestFit="1" customWidth="1"/>
    <col min="4357" max="4357" width="47.5703125" bestFit="1" customWidth="1"/>
    <col min="4358" max="4358" width="35.140625" bestFit="1" customWidth="1"/>
    <col min="4360" max="4360" width="8.42578125" bestFit="1" customWidth="1"/>
    <col min="4361" max="4361" width="27.28515625" bestFit="1" customWidth="1"/>
    <col min="4362" max="4362" width="68.140625" bestFit="1" customWidth="1"/>
    <col min="4363" max="4364" width="68.140625" customWidth="1"/>
    <col min="4365" max="4365" width="21.7109375" bestFit="1" customWidth="1"/>
    <col min="4366" max="4366" width="12.140625" bestFit="1" customWidth="1"/>
    <col min="4367" max="4367" width="31.7109375" bestFit="1" customWidth="1"/>
    <col min="4370" max="4370" width="23.28515625" bestFit="1" customWidth="1"/>
    <col min="4371" max="4371" width="107.140625" bestFit="1" customWidth="1"/>
    <col min="4613" max="4613" width="47.5703125" bestFit="1" customWidth="1"/>
    <col min="4614" max="4614" width="35.140625" bestFit="1" customWidth="1"/>
    <col min="4616" max="4616" width="8.42578125" bestFit="1" customWidth="1"/>
    <col min="4617" max="4617" width="27.28515625" bestFit="1" customWidth="1"/>
    <col min="4618" max="4618" width="68.140625" bestFit="1" customWidth="1"/>
    <col min="4619" max="4620" width="68.140625" customWidth="1"/>
    <col min="4621" max="4621" width="21.7109375" bestFit="1" customWidth="1"/>
    <col min="4622" max="4622" width="12.140625" bestFit="1" customWidth="1"/>
    <col min="4623" max="4623" width="31.7109375" bestFit="1" customWidth="1"/>
    <col min="4626" max="4626" width="23.28515625" bestFit="1" customWidth="1"/>
    <col min="4627" max="4627" width="107.140625" bestFit="1" customWidth="1"/>
    <col min="4869" max="4869" width="47.5703125" bestFit="1" customWidth="1"/>
    <col min="4870" max="4870" width="35.140625" bestFit="1" customWidth="1"/>
    <col min="4872" max="4872" width="8.42578125" bestFit="1" customWidth="1"/>
    <col min="4873" max="4873" width="27.28515625" bestFit="1" customWidth="1"/>
    <col min="4874" max="4874" width="68.140625" bestFit="1" customWidth="1"/>
    <col min="4875" max="4876" width="68.140625" customWidth="1"/>
    <col min="4877" max="4877" width="21.7109375" bestFit="1" customWidth="1"/>
    <col min="4878" max="4878" width="12.140625" bestFit="1" customWidth="1"/>
    <col min="4879" max="4879" width="31.7109375" bestFit="1" customWidth="1"/>
    <col min="4882" max="4882" width="23.28515625" bestFit="1" customWidth="1"/>
    <col min="4883" max="4883" width="107.140625" bestFit="1" customWidth="1"/>
    <col min="5125" max="5125" width="47.5703125" bestFit="1" customWidth="1"/>
    <col min="5126" max="5126" width="35.140625" bestFit="1" customWidth="1"/>
    <col min="5128" max="5128" width="8.42578125" bestFit="1" customWidth="1"/>
    <col min="5129" max="5129" width="27.28515625" bestFit="1" customWidth="1"/>
    <col min="5130" max="5130" width="68.140625" bestFit="1" customWidth="1"/>
    <col min="5131" max="5132" width="68.140625" customWidth="1"/>
    <col min="5133" max="5133" width="21.7109375" bestFit="1" customWidth="1"/>
    <col min="5134" max="5134" width="12.140625" bestFit="1" customWidth="1"/>
    <col min="5135" max="5135" width="31.7109375" bestFit="1" customWidth="1"/>
    <col min="5138" max="5138" width="23.28515625" bestFit="1" customWidth="1"/>
    <col min="5139" max="5139" width="107.140625" bestFit="1" customWidth="1"/>
    <col min="5381" max="5381" width="47.5703125" bestFit="1" customWidth="1"/>
    <col min="5382" max="5382" width="35.140625" bestFit="1" customWidth="1"/>
    <col min="5384" max="5384" width="8.42578125" bestFit="1" customWidth="1"/>
    <col min="5385" max="5385" width="27.28515625" bestFit="1" customWidth="1"/>
    <col min="5386" max="5386" width="68.140625" bestFit="1" customWidth="1"/>
    <col min="5387" max="5388" width="68.140625" customWidth="1"/>
    <col min="5389" max="5389" width="21.7109375" bestFit="1" customWidth="1"/>
    <col min="5390" max="5390" width="12.140625" bestFit="1" customWidth="1"/>
    <col min="5391" max="5391" width="31.7109375" bestFit="1" customWidth="1"/>
    <col min="5394" max="5394" width="23.28515625" bestFit="1" customWidth="1"/>
    <col min="5395" max="5395" width="107.140625" bestFit="1" customWidth="1"/>
    <col min="5637" max="5637" width="47.5703125" bestFit="1" customWidth="1"/>
    <col min="5638" max="5638" width="35.140625" bestFit="1" customWidth="1"/>
    <col min="5640" max="5640" width="8.42578125" bestFit="1" customWidth="1"/>
    <col min="5641" max="5641" width="27.28515625" bestFit="1" customWidth="1"/>
    <col min="5642" max="5642" width="68.140625" bestFit="1" customWidth="1"/>
    <col min="5643" max="5644" width="68.140625" customWidth="1"/>
    <col min="5645" max="5645" width="21.7109375" bestFit="1" customWidth="1"/>
    <col min="5646" max="5646" width="12.140625" bestFit="1" customWidth="1"/>
    <col min="5647" max="5647" width="31.7109375" bestFit="1" customWidth="1"/>
    <col min="5650" max="5650" width="23.28515625" bestFit="1" customWidth="1"/>
    <col min="5651" max="5651" width="107.140625" bestFit="1" customWidth="1"/>
    <col min="5893" max="5893" width="47.5703125" bestFit="1" customWidth="1"/>
    <col min="5894" max="5894" width="35.140625" bestFit="1" customWidth="1"/>
    <col min="5896" max="5896" width="8.42578125" bestFit="1" customWidth="1"/>
    <col min="5897" max="5897" width="27.28515625" bestFit="1" customWidth="1"/>
    <col min="5898" max="5898" width="68.140625" bestFit="1" customWidth="1"/>
    <col min="5899" max="5900" width="68.140625" customWidth="1"/>
    <col min="5901" max="5901" width="21.7109375" bestFit="1" customWidth="1"/>
    <col min="5902" max="5902" width="12.140625" bestFit="1" customWidth="1"/>
    <col min="5903" max="5903" width="31.7109375" bestFit="1" customWidth="1"/>
    <col min="5906" max="5906" width="23.28515625" bestFit="1" customWidth="1"/>
    <col min="5907" max="5907" width="107.140625" bestFit="1" customWidth="1"/>
    <col min="6149" max="6149" width="47.5703125" bestFit="1" customWidth="1"/>
    <col min="6150" max="6150" width="35.140625" bestFit="1" customWidth="1"/>
    <col min="6152" max="6152" width="8.42578125" bestFit="1" customWidth="1"/>
    <col min="6153" max="6153" width="27.28515625" bestFit="1" customWidth="1"/>
    <col min="6154" max="6154" width="68.140625" bestFit="1" customWidth="1"/>
    <col min="6155" max="6156" width="68.140625" customWidth="1"/>
    <col min="6157" max="6157" width="21.7109375" bestFit="1" customWidth="1"/>
    <col min="6158" max="6158" width="12.140625" bestFit="1" customWidth="1"/>
    <col min="6159" max="6159" width="31.7109375" bestFit="1" customWidth="1"/>
    <col min="6162" max="6162" width="23.28515625" bestFit="1" customWidth="1"/>
    <col min="6163" max="6163" width="107.140625" bestFit="1" customWidth="1"/>
    <col min="6405" max="6405" width="47.5703125" bestFit="1" customWidth="1"/>
    <col min="6406" max="6406" width="35.140625" bestFit="1" customWidth="1"/>
    <col min="6408" max="6408" width="8.42578125" bestFit="1" customWidth="1"/>
    <col min="6409" max="6409" width="27.28515625" bestFit="1" customWidth="1"/>
    <col min="6410" max="6410" width="68.140625" bestFit="1" customWidth="1"/>
    <col min="6411" max="6412" width="68.140625" customWidth="1"/>
    <col min="6413" max="6413" width="21.7109375" bestFit="1" customWidth="1"/>
    <col min="6414" max="6414" width="12.140625" bestFit="1" customWidth="1"/>
    <col min="6415" max="6415" width="31.7109375" bestFit="1" customWidth="1"/>
    <col min="6418" max="6418" width="23.28515625" bestFit="1" customWidth="1"/>
    <col min="6419" max="6419" width="107.140625" bestFit="1" customWidth="1"/>
    <col min="6661" max="6661" width="47.5703125" bestFit="1" customWidth="1"/>
    <col min="6662" max="6662" width="35.140625" bestFit="1" customWidth="1"/>
    <col min="6664" max="6664" width="8.42578125" bestFit="1" customWidth="1"/>
    <col min="6665" max="6665" width="27.28515625" bestFit="1" customWidth="1"/>
    <col min="6666" max="6666" width="68.140625" bestFit="1" customWidth="1"/>
    <col min="6667" max="6668" width="68.140625" customWidth="1"/>
    <col min="6669" max="6669" width="21.7109375" bestFit="1" customWidth="1"/>
    <col min="6670" max="6670" width="12.140625" bestFit="1" customWidth="1"/>
    <col min="6671" max="6671" width="31.7109375" bestFit="1" customWidth="1"/>
    <col min="6674" max="6674" width="23.28515625" bestFit="1" customWidth="1"/>
    <col min="6675" max="6675" width="107.140625" bestFit="1" customWidth="1"/>
    <col min="6917" max="6917" width="47.5703125" bestFit="1" customWidth="1"/>
    <col min="6918" max="6918" width="35.140625" bestFit="1" customWidth="1"/>
    <col min="6920" max="6920" width="8.42578125" bestFit="1" customWidth="1"/>
    <col min="6921" max="6921" width="27.28515625" bestFit="1" customWidth="1"/>
    <col min="6922" max="6922" width="68.140625" bestFit="1" customWidth="1"/>
    <col min="6923" max="6924" width="68.140625" customWidth="1"/>
    <col min="6925" max="6925" width="21.7109375" bestFit="1" customWidth="1"/>
    <col min="6926" max="6926" width="12.140625" bestFit="1" customWidth="1"/>
    <col min="6927" max="6927" width="31.7109375" bestFit="1" customWidth="1"/>
    <col min="6930" max="6930" width="23.28515625" bestFit="1" customWidth="1"/>
    <col min="6931" max="6931" width="107.140625" bestFit="1" customWidth="1"/>
    <col min="7173" max="7173" width="47.5703125" bestFit="1" customWidth="1"/>
    <col min="7174" max="7174" width="35.140625" bestFit="1" customWidth="1"/>
    <col min="7176" max="7176" width="8.42578125" bestFit="1" customWidth="1"/>
    <col min="7177" max="7177" width="27.28515625" bestFit="1" customWidth="1"/>
    <col min="7178" max="7178" width="68.140625" bestFit="1" customWidth="1"/>
    <col min="7179" max="7180" width="68.140625" customWidth="1"/>
    <col min="7181" max="7181" width="21.7109375" bestFit="1" customWidth="1"/>
    <col min="7182" max="7182" width="12.140625" bestFit="1" customWidth="1"/>
    <col min="7183" max="7183" width="31.7109375" bestFit="1" customWidth="1"/>
    <col min="7186" max="7186" width="23.28515625" bestFit="1" customWidth="1"/>
    <col min="7187" max="7187" width="107.140625" bestFit="1" customWidth="1"/>
    <col min="7429" max="7429" width="47.5703125" bestFit="1" customWidth="1"/>
    <col min="7430" max="7430" width="35.140625" bestFit="1" customWidth="1"/>
    <col min="7432" max="7432" width="8.42578125" bestFit="1" customWidth="1"/>
    <col min="7433" max="7433" width="27.28515625" bestFit="1" customWidth="1"/>
    <col min="7434" max="7434" width="68.140625" bestFit="1" customWidth="1"/>
    <col min="7435" max="7436" width="68.140625" customWidth="1"/>
    <col min="7437" max="7437" width="21.7109375" bestFit="1" customWidth="1"/>
    <col min="7438" max="7438" width="12.140625" bestFit="1" customWidth="1"/>
    <col min="7439" max="7439" width="31.7109375" bestFit="1" customWidth="1"/>
    <col min="7442" max="7442" width="23.28515625" bestFit="1" customWidth="1"/>
    <col min="7443" max="7443" width="107.140625" bestFit="1" customWidth="1"/>
    <col min="7685" max="7685" width="47.5703125" bestFit="1" customWidth="1"/>
    <col min="7686" max="7686" width="35.140625" bestFit="1" customWidth="1"/>
    <col min="7688" max="7688" width="8.42578125" bestFit="1" customWidth="1"/>
    <col min="7689" max="7689" width="27.28515625" bestFit="1" customWidth="1"/>
    <col min="7690" max="7690" width="68.140625" bestFit="1" customWidth="1"/>
    <col min="7691" max="7692" width="68.140625" customWidth="1"/>
    <col min="7693" max="7693" width="21.7109375" bestFit="1" customWidth="1"/>
    <col min="7694" max="7694" width="12.140625" bestFit="1" customWidth="1"/>
    <col min="7695" max="7695" width="31.7109375" bestFit="1" customWidth="1"/>
    <col min="7698" max="7698" width="23.28515625" bestFit="1" customWidth="1"/>
    <col min="7699" max="7699" width="107.140625" bestFit="1" customWidth="1"/>
    <col min="7941" max="7941" width="47.5703125" bestFit="1" customWidth="1"/>
    <col min="7942" max="7942" width="35.140625" bestFit="1" customWidth="1"/>
    <col min="7944" max="7944" width="8.42578125" bestFit="1" customWidth="1"/>
    <col min="7945" max="7945" width="27.28515625" bestFit="1" customWidth="1"/>
    <col min="7946" max="7946" width="68.140625" bestFit="1" customWidth="1"/>
    <col min="7947" max="7948" width="68.140625" customWidth="1"/>
    <col min="7949" max="7949" width="21.7109375" bestFit="1" customWidth="1"/>
    <col min="7950" max="7950" width="12.140625" bestFit="1" customWidth="1"/>
    <col min="7951" max="7951" width="31.7109375" bestFit="1" customWidth="1"/>
    <col min="7954" max="7954" width="23.28515625" bestFit="1" customWidth="1"/>
    <col min="7955" max="7955" width="107.140625" bestFit="1" customWidth="1"/>
    <col min="8197" max="8197" width="47.5703125" bestFit="1" customWidth="1"/>
    <col min="8198" max="8198" width="35.140625" bestFit="1" customWidth="1"/>
    <col min="8200" max="8200" width="8.42578125" bestFit="1" customWidth="1"/>
    <col min="8201" max="8201" width="27.28515625" bestFit="1" customWidth="1"/>
    <col min="8202" max="8202" width="68.140625" bestFit="1" customWidth="1"/>
    <col min="8203" max="8204" width="68.140625" customWidth="1"/>
    <col min="8205" max="8205" width="21.7109375" bestFit="1" customWidth="1"/>
    <col min="8206" max="8206" width="12.140625" bestFit="1" customWidth="1"/>
    <col min="8207" max="8207" width="31.7109375" bestFit="1" customWidth="1"/>
    <col min="8210" max="8210" width="23.28515625" bestFit="1" customWidth="1"/>
    <col min="8211" max="8211" width="107.140625" bestFit="1" customWidth="1"/>
    <col min="8453" max="8453" width="47.5703125" bestFit="1" customWidth="1"/>
    <col min="8454" max="8454" width="35.140625" bestFit="1" customWidth="1"/>
    <col min="8456" max="8456" width="8.42578125" bestFit="1" customWidth="1"/>
    <col min="8457" max="8457" width="27.28515625" bestFit="1" customWidth="1"/>
    <col min="8458" max="8458" width="68.140625" bestFit="1" customWidth="1"/>
    <col min="8459" max="8460" width="68.140625" customWidth="1"/>
    <col min="8461" max="8461" width="21.7109375" bestFit="1" customWidth="1"/>
    <col min="8462" max="8462" width="12.140625" bestFit="1" customWidth="1"/>
    <col min="8463" max="8463" width="31.7109375" bestFit="1" customWidth="1"/>
    <col min="8466" max="8466" width="23.28515625" bestFit="1" customWidth="1"/>
    <col min="8467" max="8467" width="107.140625" bestFit="1" customWidth="1"/>
    <col min="8709" max="8709" width="47.5703125" bestFit="1" customWidth="1"/>
    <col min="8710" max="8710" width="35.140625" bestFit="1" customWidth="1"/>
    <col min="8712" max="8712" width="8.42578125" bestFit="1" customWidth="1"/>
    <col min="8713" max="8713" width="27.28515625" bestFit="1" customWidth="1"/>
    <col min="8714" max="8714" width="68.140625" bestFit="1" customWidth="1"/>
    <col min="8715" max="8716" width="68.140625" customWidth="1"/>
    <col min="8717" max="8717" width="21.7109375" bestFit="1" customWidth="1"/>
    <col min="8718" max="8718" width="12.140625" bestFit="1" customWidth="1"/>
    <col min="8719" max="8719" width="31.7109375" bestFit="1" customWidth="1"/>
    <col min="8722" max="8722" width="23.28515625" bestFit="1" customWidth="1"/>
    <col min="8723" max="8723" width="107.140625" bestFit="1" customWidth="1"/>
    <col min="8965" max="8965" width="47.5703125" bestFit="1" customWidth="1"/>
    <col min="8966" max="8966" width="35.140625" bestFit="1" customWidth="1"/>
    <col min="8968" max="8968" width="8.42578125" bestFit="1" customWidth="1"/>
    <col min="8969" max="8969" width="27.28515625" bestFit="1" customWidth="1"/>
    <col min="8970" max="8970" width="68.140625" bestFit="1" customWidth="1"/>
    <col min="8971" max="8972" width="68.140625" customWidth="1"/>
    <col min="8973" max="8973" width="21.7109375" bestFit="1" customWidth="1"/>
    <col min="8974" max="8974" width="12.140625" bestFit="1" customWidth="1"/>
    <col min="8975" max="8975" width="31.7109375" bestFit="1" customWidth="1"/>
    <col min="8978" max="8978" width="23.28515625" bestFit="1" customWidth="1"/>
    <col min="8979" max="8979" width="107.140625" bestFit="1" customWidth="1"/>
    <col min="9221" max="9221" width="47.5703125" bestFit="1" customWidth="1"/>
    <col min="9222" max="9222" width="35.140625" bestFit="1" customWidth="1"/>
    <col min="9224" max="9224" width="8.42578125" bestFit="1" customWidth="1"/>
    <col min="9225" max="9225" width="27.28515625" bestFit="1" customWidth="1"/>
    <col min="9226" max="9226" width="68.140625" bestFit="1" customWidth="1"/>
    <col min="9227" max="9228" width="68.140625" customWidth="1"/>
    <col min="9229" max="9229" width="21.7109375" bestFit="1" customWidth="1"/>
    <col min="9230" max="9230" width="12.140625" bestFit="1" customWidth="1"/>
    <col min="9231" max="9231" width="31.7109375" bestFit="1" customWidth="1"/>
    <col min="9234" max="9234" width="23.28515625" bestFit="1" customWidth="1"/>
    <col min="9235" max="9235" width="107.140625" bestFit="1" customWidth="1"/>
    <col min="9477" max="9477" width="47.5703125" bestFit="1" customWidth="1"/>
    <col min="9478" max="9478" width="35.140625" bestFit="1" customWidth="1"/>
    <col min="9480" max="9480" width="8.42578125" bestFit="1" customWidth="1"/>
    <col min="9481" max="9481" width="27.28515625" bestFit="1" customWidth="1"/>
    <col min="9482" max="9482" width="68.140625" bestFit="1" customWidth="1"/>
    <col min="9483" max="9484" width="68.140625" customWidth="1"/>
    <col min="9485" max="9485" width="21.7109375" bestFit="1" customWidth="1"/>
    <col min="9486" max="9486" width="12.140625" bestFit="1" customWidth="1"/>
    <col min="9487" max="9487" width="31.7109375" bestFit="1" customWidth="1"/>
    <col min="9490" max="9490" width="23.28515625" bestFit="1" customWidth="1"/>
    <col min="9491" max="9491" width="107.140625" bestFit="1" customWidth="1"/>
    <col min="9733" max="9733" width="47.5703125" bestFit="1" customWidth="1"/>
    <col min="9734" max="9734" width="35.140625" bestFit="1" customWidth="1"/>
    <col min="9736" max="9736" width="8.42578125" bestFit="1" customWidth="1"/>
    <col min="9737" max="9737" width="27.28515625" bestFit="1" customWidth="1"/>
    <col min="9738" max="9738" width="68.140625" bestFit="1" customWidth="1"/>
    <col min="9739" max="9740" width="68.140625" customWidth="1"/>
    <col min="9741" max="9741" width="21.7109375" bestFit="1" customWidth="1"/>
    <col min="9742" max="9742" width="12.140625" bestFit="1" customWidth="1"/>
    <col min="9743" max="9743" width="31.7109375" bestFit="1" customWidth="1"/>
    <col min="9746" max="9746" width="23.28515625" bestFit="1" customWidth="1"/>
    <col min="9747" max="9747" width="107.140625" bestFit="1" customWidth="1"/>
    <col min="9989" max="9989" width="47.5703125" bestFit="1" customWidth="1"/>
    <col min="9990" max="9990" width="35.140625" bestFit="1" customWidth="1"/>
    <col min="9992" max="9992" width="8.42578125" bestFit="1" customWidth="1"/>
    <col min="9993" max="9993" width="27.28515625" bestFit="1" customWidth="1"/>
    <col min="9994" max="9994" width="68.140625" bestFit="1" customWidth="1"/>
    <col min="9995" max="9996" width="68.140625" customWidth="1"/>
    <col min="9997" max="9997" width="21.7109375" bestFit="1" customWidth="1"/>
    <col min="9998" max="9998" width="12.140625" bestFit="1" customWidth="1"/>
    <col min="9999" max="9999" width="31.7109375" bestFit="1" customWidth="1"/>
    <col min="10002" max="10002" width="23.28515625" bestFit="1" customWidth="1"/>
    <col min="10003" max="10003" width="107.140625" bestFit="1" customWidth="1"/>
    <col min="10245" max="10245" width="47.5703125" bestFit="1" customWidth="1"/>
    <col min="10246" max="10246" width="35.140625" bestFit="1" customWidth="1"/>
    <col min="10248" max="10248" width="8.42578125" bestFit="1" customWidth="1"/>
    <col min="10249" max="10249" width="27.28515625" bestFit="1" customWidth="1"/>
    <col min="10250" max="10250" width="68.140625" bestFit="1" customWidth="1"/>
    <col min="10251" max="10252" width="68.140625" customWidth="1"/>
    <col min="10253" max="10253" width="21.7109375" bestFit="1" customWidth="1"/>
    <col min="10254" max="10254" width="12.140625" bestFit="1" customWidth="1"/>
    <col min="10255" max="10255" width="31.7109375" bestFit="1" customWidth="1"/>
    <col min="10258" max="10258" width="23.28515625" bestFit="1" customWidth="1"/>
    <col min="10259" max="10259" width="107.140625" bestFit="1" customWidth="1"/>
    <col min="10501" max="10501" width="47.5703125" bestFit="1" customWidth="1"/>
    <col min="10502" max="10502" width="35.140625" bestFit="1" customWidth="1"/>
    <col min="10504" max="10504" width="8.42578125" bestFit="1" customWidth="1"/>
    <col min="10505" max="10505" width="27.28515625" bestFit="1" customWidth="1"/>
    <col min="10506" max="10506" width="68.140625" bestFit="1" customWidth="1"/>
    <col min="10507" max="10508" width="68.140625" customWidth="1"/>
    <col min="10509" max="10509" width="21.7109375" bestFit="1" customWidth="1"/>
    <col min="10510" max="10510" width="12.140625" bestFit="1" customWidth="1"/>
    <col min="10511" max="10511" width="31.7109375" bestFit="1" customWidth="1"/>
    <col min="10514" max="10514" width="23.28515625" bestFit="1" customWidth="1"/>
    <col min="10515" max="10515" width="107.140625" bestFit="1" customWidth="1"/>
    <col min="10757" max="10757" width="47.5703125" bestFit="1" customWidth="1"/>
    <col min="10758" max="10758" width="35.140625" bestFit="1" customWidth="1"/>
    <col min="10760" max="10760" width="8.42578125" bestFit="1" customWidth="1"/>
    <col min="10761" max="10761" width="27.28515625" bestFit="1" customWidth="1"/>
    <col min="10762" max="10762" width="68.140625" bestFit="1" customWidth="1"/>
    <col min="10763" max="10764" width="68.140625" customWidth="1"/>
    <col min="10765" max="10765" width="21.7109375" bestFit="1" customWidth="1"/>
    <col min="10766" max="10766" width="12.140625" bestFit="1" customWidth="1"/>
    <col min="10767" max="10767" width="31.7109375" bestFit="1" customWidth="1"/>
    <col min="10770" max="10770" width="23.28515625" bestFit="1" customWidth="1"/>
    <col min="10771" max="10771" width="107.140625" bestFit="1" customWidth="1"/>
    <col min="11013" max="11013" width="47.5703125" bestFit="1" customWidth="1"/>
    <col min="11014" max="11014" width="35.140625" bestFit="1" customWidth="1"/>
    <col min="11016" max="11016" width="8.42578125" bestFit="1" customWidth="1"/>
    <col min="11017" max="11017" width="27.28515625" bestFit="1" customWidth="1"/>
    <col min="11018" max="11018" width="68.140625" bestFit="1" customWidth="1"/>
    <col min="11019" max="11020" width="68.140625" customWidth="1"/>
    <col min="11021" max="11021" width="21.7109375" bestFit="1" customWidth="1"/>
    <col min="11022" max="11022" width="12.140625" bestFit="1" customWidth="1"/>
    <col min="11023" max="11023" width="31.7109375" bestFit="1" customWidth="1"/>
    <col min="11026" max="11026" width="23.28515625" bestFit="1" customWidth="1"/>
    <col min="11027" max="11027" width="107.140625" bestFit="1" customWidth="1"/>
    <col min="11269" max="11269" width="47.5703125" bestFit="1" customWidth="1"/>
    <col min="11270" max="11270" width="35.140625" bestFit="1" customWidth="1"/>
    <col min="11272" max="11272" width="8.42578125" bestFit="1" customWidth="1"/>
    <col min="11273" max="11273" width="27.28515625" bestFit="1" customWidth="1"/>
    <col min="11274" max="11274" width="68.140625" bestFit="1" customWidth="1"/>
    <col min="11275" max="11276" width="68.140625" customWidth="1"/>
    <col min="11277" max="11277" width="21.7109375" bestFit="1" customWidth="1"/>
    <col min="11278" max="11278" width="12.140625" bestFit="1" customWidth="1"/>
    <col min="11279" max="11279" width="31.7109375" bestFit="1" customWidth="1"/>
    <col min="11282" max="11282" width="23.28515625" bestFit="1" customWidth="1"/>
    <col min="11283" max="11283" width="107.140625" bestFit="1" customWidth="1"/>
    <col min="11525" max="11525" width="47.5703125" bestFit="1" customWidth="1"/>
    <col min="11526" max="11526" width="35.140625" bestFit="1" customWidth="1"/>
    <col min="11528" max="11528" width="8.42578125" bestFit="1" customWidth="1"/>
    <col min="11529" max="11529" width="27.28515625" bestFit="1" customWidth="1"/>
    <col min="11530" max="11530" width="68.140625" bestFit="1" customWidth="1"/>
    <col min="11531" max="11532" width="68.140625" customWidth="1"/>
    <col min="11533" max="11533" width="21.7109375" bestFit="1" customWidth="1"/>
    <col min="11534" max="11534" width="12.140625" bestFit="1" customWidth="1"/>
    <col min="11535" max="11535" width="31.7109375" bestFit="1" customWidth="1"/>
    <col min="11538" max="11538" width="23.28515625" bestFit="1" customWidth="1"/>
    <col min="11539" max="11539" width="107.140625" bestFit="1" customWidth="1"/>
    <col min="11781" max="11781" width="47.5703125" bestFit="1" customWidth="1"/>
    <col min="11782" max="11782" width="35.140625" bestFit="1" customWidth="1"/>
    <col min="11784" max="11784" width="8.42578125" bestFit="1" customWidth="1"/>
    <col min="11785" max="11785" width="27.28515625" bestFit="1" customWidth="1"/>
    <col min="11786" max="11786" width="68.140625" bestFit="1" customWidth="1"/>
    <col min="11787" max="11788" width="68.140625" customWidth="1"/>
    <col min="11789" max="11789" width="21.7109375" bestFit="1" customWidth="1"/>
    <col min="11790" max="11790" width="12.140625" bestFit="1" customWidth="1"/>
    <col min="11791" max="11791" width="31.7109375" bestFit="1" customWidth="1"/>
    <col min="11794" max="11794" width="23.28515625" bestFit="1" customWidth="1"/>
    <col min="11795" max="11795" width="107.140625" bestFit="1" customWidth="1"/>
    <col min="12037" max="12037" width="47.5703125" bestFit="1" customWidth="1"/>
    <col min="12038" max="12038" width="35.140625" bestFit="1" customWidth="1"/>
    <col min="12040" max="12040" width="8.42578125" bestFit="1" customWidth="1"/>
    <col min="12041" max="12041" width="27.28515625" bestFit="1" customWidth="1"/>
    <col min="12042" max="12042" width="68.140625" bestFit="1" customWidth="1"/>
    <col min="12043" max="12044" width="68.140625" customWidth="1"/>
    <col min="12045" max="12045" width="21.7109375" bestFit="1" customWidth="1"/>
    <col min="12046" max="12046" width="12.140625" bestFit="1" customWidth="1"/>
    <col min="12047" max="12047" width="31.7109375" bestFit="1" customWidth="1"/>
    <col min="12050" max="12050" width="23.28515625" bestFit="1" customWidth="1"/>
    <col min="12051" max="12051" width="107.140625" bestFit="1" customWidth="1"/>
    <col min="12293" max="12293" width="47.5703125" bestFit="1" customWidth="1"/>
    <col min="12294" max="12294" width="35.140625" bestFit="1" customWidth="1"/>
    <col min="12296" max="12296" width="8.42578125" bestFit="1" customWidth="1"/>
    <col min="12297" max="12297" width="27.28515625" bestFit="1" customWidth="1"/>
    <col min="12298" max="12298" width="68.140625" bestFit="1" customWidth="1"/>
    <col min="12299" max="12300" width="68.140625" customWidth="1"/>
    <col min="12301" max="12301" width="21.7109375" bestFit="1" customWidth="1"/>
    <col min="12302" max="12302" width="12.140625" bestFit="1" customWidth="1"/>
    <col min="12303" max="12303" width="31.7109375" bestFit="1" customWidth="1"/>
    <col min="12306" max="12306" width="23.28515625" bestFit="1" customWidth="1"/>
    <col min="12307" max="12307" width="107.140625" bestFit="1" customWidth="1"/>
    <col min="12549" max="12549" width="47.5703125" bestFit="1" customWidth="1"/>
    <col min="12550" max="12550" width="35.140625" bestFit="1" customWidth="1"/>
    <col min="12552" max="12552" width="8.42578125" bestFit="1" customWidth="1"/>
    <col min="12553" max="12553" width="27.28515625" bestFit="1" customWidth="1"/>
    <col min="12554" max="12554" width="68.140625" bestFit="1" customWidth="1"/>
    <col min="12555" max="12556" width="68.140625" customWidth="1"/>
    <col min="12557" max="12557" width="21.7109375" bestFit="1" customWidth="1"/>
    <col min="12558" max="12558" width="12.140625" bestFit="1" customWidth="1"/>
    <col min="12559" max="12559" width="31.7109375" bestFit="1" customWidth="1"/>
    <col min="12562" max="12562" width="23.28515625" bestFit="1" customWidth="1"/>
    <col min="12563" max="12563" width="107.140625" bestFit="1" customWidth="1"/>
    <col min="12805" max="12805" width="47.5703125" bestFit="1" customWidth="1"/>
    <col min="12806" max="12806" width="35.140625" bestFit="1" customWidth="1"/>
    <col min="12808" max="12808" width="8.42578125" bestFit="1" customWidth="1"/>
    <col min="12809" max="12809" width="27.28515625" bestFit="1" customWidth="1"/>
    <col min="12810" max="12810" width="68.140625" bestFit="1" customWidth="1"/>
    <col min="12811" max="12812" width="68.140625" customWidth="1"/>
    <col min="12813" max="12813" width="21.7109375" bestFit="1" customWidth="1"/>
    <col min="12814" max="12814" width="12.140625" bestFit="1" customWidth="1"/>
    <col min="12815" max="12815" width="31.7109375" bestFit="1" customWidth="1"/>
    <col min="12818" max="12818" width="23.28515625" bestFit="1" customWidth="1"/>
    <col min="12819" max="12819" width="107.140625" bestFit="1" customWidth="1"/>
    <col min="13061" max="13061" width="47.5703125" bestFit="1" customWidth="1"/>
    <col min="13062" max="13062" width="35.140625" bestFit="1" customWidth="1"/>
    <col min="13064" max="13064" width="8.42578125" bestFit="1" customWidth="1"/>
    <col min="13065" max="13065" width="27.28515625" bestFit="1" customWidth="1"/>
    <col min="13066" max="13066" width="68.140625" bestFit="1" customWidth="1"/>
    <col min="13067" max="13068" width="68.140625" customWidth="1"/>
    <col min="13069" max="13069" width="21.7109375" bestFit="1" customWidth="1"/>
    <col min="13070" max="13070" width="12.140625" bestFit="1" customWidth="1"/>
    <col min="13071" max="13071" width="31.7109375" bestFit="1" customWidth="1"/>
    <col min="13074" max="13074" width="23.28515625" bestFit="1" customWidth="1"/>
    <col min="13075" max="13075" width="107.140625" bestFit="1" customWidth="1"/>
    <col min="13317" max="13317" width="47.5703125" bestFit="1" customWidth="1"/>
    <col min="13318" max="13318" width="35.140625" bestFit="1" customWidth="1"/>
    <col min="13320" max="13320" width="8.42578125" bestFit="1" customWidth="1"/>
    <col min="13321" max="13321" width="27.28515625" bestFit="1" customWidth="1"/>
    <col min="13322" max="13322" width="68.140625" bestFit="1" customWidth="1"/>
    <col min="13323" max="13324" width="68.140625" customWidth="1"/>
    <col min="13325" max="13325" width="21.7109375" bestFit="1" customWidth="1"/>
    <col min="13326" max="13326" width="12.140625" bestFit="1" customWidth="1"/>
    <col min="13327" max="13327" width="31.7109375" bestFit="1" customWidth="1"/>
    <col min="13330" max="13330" width="23.28515625" bestFit="1" customWidth="1"/>
    <col min="13331" max="13331" width="107.140625" bestFit="1" customWidth="1"/>
    <col min="13573" max="13573" width="47.5703125" bestFit="1" customWidth="1"/>
    <col min="13574" max="13574" width="35.140625" bestFit="1" customWidth="1"/>
    <col min="13576" max="13576" width="8.42578125" bestFit="1" customWidth="1"/>
    <col min="13577" max="13577" width="27.28515625" bestFit="1" customWidth="1"/>
    <col min="13578" max="13578" width="68.140625" bestFit="1" customWidth="1"/>
    <col min="13579" max="13580" width="68.140625" customWidth="1"/>
    <col min="13581" max="13581" width="21.7109375" bestFit="1" customWidth="1"/>
    <col min="13582" max="13582" width="12.140625" bestFit="1" customWidth="1"/>
    <col min="13583" max="13583" width="31.7109375" bestFit="1" customWidth="1"/>
    <col min="13586" max="13586" width="23.28515625" bestFit="1" customWidth="1"/>
    <col min="13587" max="13587" width="107.140625" bestFit="1" customWidth="1"/>
    <col min="13829" max="13829" width="47.5703125" bestFit="1" customWidth="1"/>
    <col min="13830" max="13830" width="35.140625" bestFit="1" customWidth="1"/>
    <col min="13832" max="13832" width="8.42578125" bestFit="1" customWidth="1"/>
    <col min="13833" max="13833" width="27.28515625" bestFit="1" customWidth="1"/>
    <col min="13834" max="13834" width="68.140625" bestFit="1" customWidth="1"/>
    <col min="13835" max="13836" width="68.140625" customWidth="1"/>
    <col min="13837" max="13837" width="21.7109375" bestFit="1" customWidth="1"/>
    <col min="13838" max="13838" width="12.140625" bestFit="1" customWidth="1"/>
    <col min="13839" max="13839" width="31.7109375" bestFit="1" customWidth="1"/>
    <col min="13842" max="13842" width="23.28515625" bestFit="1" customWidth="1"/>
    <col min="13843" max="13843" width="107.140625" bestFit="1" customWidth="1"/>
    <col min="14085" max="14085" width="47.5703125" bestFit="1" customWidth="1"/>
    <col min="14086" max="14086" width="35.140625" bestFit="1" customWidth="1"/>
    <col min="14088" max="14088" width="8.42578125" bestFit="1" customWidth="1"/>
    <col min="14089" max="14089" width="27.28515625" bestFit="1" customWidth="1"/>
    <col min="14090" max="14090" width="68.140625" bestFit="1" customWidth="1"/>
    <col min="14091" max="14092" width="68.140625" customWidth="1"/>
    <col min="14093" max="14093" width="21.7109375" bestFit="1" customWidth="1"/>
    <col min="14094" max="14094" width="12.140625" bestFit="1" customWidth="1"/>
    <col min="14095" max="14095" width="31.7109375" bestFit="1" customWidth="1"/>
    <col min="14098" max="14098" width="23.28515625" bestFit="1" customWidth="1"/>
    <col min="14099" max="14099" width="107.140625" bestFit="1" customWidth="1"/>
    <col min="14341" max="14341" width="47.5703125" bestFit="1" customWidth="1"/>
    <col min="14342" max="14342" width="35.140625" bestFit="1" customWidth="1"/>
    <col min="14344" max="14344" width="8.42578125" bestFit="1" customWidth="1"/>
    <col min="14345" max="14345" width="27.28515625" bestFit="1" customWidth="1"/>
    <col min="14346" max="14346" width="68.140625" bestFit="1" customWidth="1"/>
    <col min="14347" max="14348" width="68.140625" customWidth="1"/>
    <col min="14349" max="14349" width="21.7109375" bestFit="1" customWidth="1"/>
    <col min="14350" max="14350" width="12.140625" bestFit="1" customWidth="1"/>
    <col min="14351" max="14351" width="31.7109375" bestFit="1" customWidth="1"/>
    <col min="14354" max="14354" width="23.28515625" bestFit="1" customWidth="1"/>
    <col min="14355" max="14355" width="107.140625" bestFit="1" customWidth="1"/>
    <col min="14597" max="14597" width="47.5703125" bestFit="1" customWidth="1"/>
    <col min="14598" max="14598" width="35.140625" bestFit="1" customWidth="1"/>
    <col min="14600" max="14600" width="8.42578125" bestFit="1" customWidth="1"/>
    <col min="14601" max="14601" width="27.28515625" bestFit="1" customWidth="1"/>
    <col min="14602" max="14602" width="68.140625" bestFit="1" customWidth="1"/>
    <col min="14603" max="14604" width="68.140625" customWidth="1"/>
    <col min="14605" max="14605" width="21.7109375" bestFit="1" customWidth="1"/>
    <col min="14606" max="14606" width="12.140625" bestFit="1" customWidth="1"/>
    <col min="14607" max="14607" width="31.7109375" bestFit="1" customWidth="1"/>
    <col min="14610" max="14610" width="23.28515625" bestFit="1" customWidth="1"/>
    <col min="14611" max="14611" width="107.140625" bestFit="1" customWidth="1"/>
    <col min="14853" max="14853" width="47.5703125" bestFit="1" customWidth="1"/>
    <col min="14854" max="14854" width="35.140625" bestFit="1" customWidth="1"/>
    <col min="14856" max="14856" width="8.42578125" bestFit="1" customWidth="1"/>
    <col min="14857" max="14857" width="27.28515625" bestFit="1" customWidth="1"/>
    <col min="14858" max="14858" width="68.140625" bestFit="1" customWidth="1"/>
    <col min="14859" max="14860" width="68.140625" customWidth="1"/>
    <col min="14861" max="14861" width="21.7109375" bestFit="1" customWidth="1"/>
    <col min="14862" max="14862" width="12.140625" bestFit="1" customWidth="1"/>
    <col min="14863" max="14863" width="31.7109375" bestFit="1" customWidth="1"/>
    <col min="14866" max="14866" width="23.28515625" bestFit="1" customWidth="1"/>
    <col min="14867" max="14867" width="107.140625" bestFit="1" customWidth="1"/>
    <col min="15109" max="15109" width="47.5703125" bestFit="1" customWidth="1"/>
    <col min="15110" max="15110" width="35.140625" bestFit="1" customWidth="1"/>
    <col min="15112" max="15112" width="8.42578125" bestFit="1" customWidth="1"/>
    <col min="15113" max="15113" width="27.28515625" bestFit="1" customWidth="1"/>
    <col min="15114" max="15114" width="68.140625" bestFit="1" customWidth="1"/>
    <col min="15115" max="15116" width="68.140625" customWidth="1"/>
    <col min="15117" max="15117" width="21.7109375" bestFit="1" customWidth="1"/>
    <col min="15118" max="15118" width="12.140625" bestFit="1" customWidth="1"/>
    <col min="15119" max="15119" width="31.7109375" bestFit="1" customWidth="1"/>
    <col min="15122" max="15122" width="23.28515625" bestFit="1" customWidth="1"/>
    <col min="15123" max="15123" width="107.140625" bestFit="1" customWidth="1"/>
    <col min="15365" max="15365" width="47.5703125" bestFit="1" customWidth="1"/>
    <col min="15366" max="15366" width="35.140625" bestFit="1" customWidth="1"/>
    <col min="15368" max="15368" width="8.42578125" bestFit="1" customWidth="1"/>
    <col min="15369" max="15369" width="27.28515625" bestFit="1" customWidth="1"/>
    <col min="15370" max="15370" width="68.140625" bestFit="1" customWidth="1"/>
    <col min="15371" max="15372" width="68.140625" customWidth="1"/>
    <col min="15373" max="15373" width="21.7109375" bestFit="1" customWidth="1"/>
    <col min="15374" max="15374" width="12.140625" bestFit="1" customWidth="1"/>
    <col min="15375" max="15375" width="31.7109375" bestFit="1" customWidth="1"/>
    <col min="15378" max="15378" width="23.28515625" bestFit="1" customWidth="1"/>
    <col min="15379" max="15379" width="107.140625" bestFit="1" customWidth="1"/>
    <col min="15621" max="15621" width="47.5703125" bestFit="1" customWidth="1"/>
    <col min="15622" max="15622" width="35.140625" bestFit="1" customWidth="1"/>
    <col min="15624" max="15624" width="8.42578125" bestFit="1" customWidth="1"/>
    <col min="15625" max="15625" width="27.28515625" bestFit="1" customWidth="1"/>
    <col min="15626" max="15626" width="68.140625" bestFit="1" customWidth="1"/>
    <col min="15627" max="15628" width="68.140625" customWidth="1"/>
    <col min="15629" max="15629" width="21.7109375" bestFit="1" customWidth="1"/>
    <col min="15630" max="15630" width="12.140625" bestFit="1" customWidth="1"/>
    <col min="15631" max="15631" width="31.7109375" bestFit="1" customWidth="1"/>
    <col min="15634" max="15634" width="23.28515625" bestFit="1" customWidth="1"/>
    <col min="15635" max="15635" width="107.140625" bestFit="1" customWidth="1"/>
    <col min="15877" max="15877" width="47.5703125" bestFit="1" customWidth="1"/>
    <col min="15878" max="15878" width="35.140625" bestFit="1" customWidth="1"/>
    <col min="15880" max="15880" width="8.42578125" bestFit="1" customWidth="1"/>
    <col min="15881" max="15881" width="27.28515625" bestFit="1" customWidth="1"/>
    <col min="15882" max="15882" width="68.140625" bestFit="1" customWidth="1"/>
    <col min="15883" max="15884" width="68.140625" customWidth="1"/>
    <col min="15885" max="15885" width="21.7109375" bestFit="1" customWidth="1"/>
    <col min="15886" max="15886" width="12.140625" bestFit="1" customWidth="1"/>
    <col min="15887" max="15887" width="31.7109375" bestFit="1" customWidth="1"/>
    <col min="15890" max="15890" width="23.28515625" bestFit="1" customWidth="1"/>
    <col min="15891" max="15891" width="107.140625" bestFit="1" customWidth="1"/>
    <col min="16133" max="16133" width="47.5703125" bestFit="1" customWidth="1"/>
    <col min="16134" max="16134" width="35.140625" bestFit="1" customWidth="1"/>
    <col min="16136" max="16136" width="8.42578125" bestFit="1" customWidth="1"/>
    <col min="16137" max="16137" width="27.28515625" bestFit="1" customWidth="1"/>
    <col min="16138" max="16138" width="68.140625" bestFit="1" customWidth="1"/>
    <col min="16139" max="16140" width="68.140625" customWidth="1"/>
    <col min="16141" max="16141" width="21.7109375" bestFit="1" customWidth="1"/>
    <col min="16142" max="16142" width="12.140625" bestFit="1" customWidth="1"/>
    <col min="16143" max="16143" width="31.7109375" bestFit="1" customWidth="1"/>
    <col min="16146" max="16146" width="23.28515625" bestFit="1" customWidth="1"/>
    <col min="16147" max="16147" width="107.140625" bestFit="1" customWidth="1"/>
  </cols>
  <sheetData>
    <row r="1" spans="1:31" ht="26.25" x14ac:dyDescent="0.25">
      <c r="A1" s="13" t="s">
        <v>255</v>
      </c>
      <c r="B1" t="s">
        <v>365</v>
      </c>
      <c r="C1" s="13" t="s">
        <v>237</v>
      </c>
      <c r="D1" s="14" t="s">
        <v>238</v>
      </c>
      <c r="E1" s="12" t="s">
        <v>100</v>
      </c>
      <c r="F1" t="s">
        <v>101</v>
      </c>
      <c r="G1" t="s">
        <v>102</v>
      </c>
      <c r="H1" t="s">
        <v>103</v>
      </c>
      <c r="I1" t="s">
        <v>104</v>
      </c>
      <c r="J1" t="s">
        <v>105</v>
      </c>
      <c r="K1" s="12" t="s">
        <v>106</v>
      </c>
      <c r="L1" s="12" t="s">
        <v>107</v>
      </c>
      <c r="M1" t="s">
        <v>108</v>
      </c>
      <c r="N1" t="s">
        <v>109</v>
      </c>
      <c r="O1" t="s">
        <v>110</v>
      </c>
      <c r="P1" t="s">
        <v>97</v>
      </c>
      <c r="Q1" t="s">
        <v>111</v>
      </c>
      <c r="R1" t="s">
        <v>112</v>
      </c>
      <c r="S1" t="s">
        <v>113</v>
      </c>
      <c r="T1" t="s">
        <v>114</v>
      </c>
      <c r="U1" t="s">
        <v>115</v>
      </c>
      <c r="V1" t="s">
        <v>116</v>
      </c>
      <c r="W1" t="s">
        <v>117</v>
      </c>
      <c r="X1" t="s">
        <v>118</v>
      </c>
      <c r="Y1" t="s">
        <v>119</v>
      </c>
      <c r="Z1" t="s">
        <v>120</v>
      </c>
      <c r="AA1" t="s">
        <v>121</v>
      </c>
      <c r="AB1" t="s">
        <v>122</v>
      </c>
      <c r="AC1" t="s">
        <v>123</v>
      </c>
      <c r="AD1" t="s">
        <v>124</v>
      </c>
      <c r="AE1" t="s">
        <v>125</v>
      </c>
    </row>
    <row r="2" spans="1:31" x14ac:dyDescent="0.25">
      <c r="A2" s="51" t="s">
        <v>434</v>
      </c>
      <c r="B2" s="140" t="s">
        <v>504</v>
      </c>
      <c r="C2" s="51" t="s">
        <v>437</v>
      </c>
      <c r="D2" t="s">
        <v>436</v>
      </c>
      <c r="E2" s="8" t="s">
        <v>435</v>
      </c>
      <c r="F2" t="s">
        <v>127</v>
      </c>
      <c r="AE2" s="12"/>
    </row>
    <row r="3" spans="1:31" x14ac:dyDescent="0.25">
      <c r="A3" t="s">
        <v>260</v>
      </c>
      <c r="B3" s="140" t="s">
        <v>505</v>
      </c>
      <c r="C3" t="s">
        <v>261</v>
      </c>
      <c r="D3" s="16" t="s">
        <v>264</v>
      </c>
      <c r="E3" t="s">
        <v>260</v>
      </c>
      <c r="F3" t="s">
        <v>127</v>
      </c>
      <c r="G3" t="s">
        <v>128</v>
      </c>
      <c r="H3" t="s">
        <v>31</v>
      </c>
      <c r="I3" t="s">
        <v>44</v>
      </c>
      <c r="J3" t="s">
        <v>261</v>
      </c>
      <c r="K3" t="s">
        <v>262</v>
      </c>
      <c r="L3" t="s">
        <v>207</v>
      </c>
      <c r="M3" t="s">
        <v>132</v>
      </c>
      <c r="N3" t="s">
        <v>263</v>
      </c>
      <c r="P3" t="s">
        <v>98</v>
      </c>
      <c r="S3" t="s">
        <v>138</v>
      </c>
      <c r="AE3" s="12" t="s">
        <v>140</v>
      </c>
    </row>
    <row r="4" spans="1:31" ht="16.5" customHeight="1" x14ac:dyDescent="0.25">
      <c r="A4" t="s">
        <v>256</v>
      </c>
      <c r="B4" t="s">
        <v>517</v>
      </c>
      <c r="C4" t="s">
        <v>145</v>
      </c>
      <c r="D4" s="16" t="s">
        <v>93</v>
      </c>
      <c r="E4" t="s">
        <v>143</v>
      </c>
      <c r="F4" t="s">
        <v>127</v>
      </c>
      <c r="G4" t="s">
        <v>128</v>
      </c>
      <c r="H4" t="s">
        <v>45</v>
      </c>
      <c r="I4" t="s">
        <v>144</v>
      </c>
      <c r="J4" t="s">
        <v>145</v>
      </c>
      <c r="K4" t="s">
        <v>146</v>
      </c>
      <c r="L4" t="s">
        <v>147</v>
      </c>
      <c r="M4" t="s">
        <v>148</v>
      </c>
      <c r="N4" t="s">
        <v>149</v>
      </c>
      <c r="O4" t="s">
        <v>150</v>
      </c>
      <c r="P4" t="s">
        <v>98</v>
      </c>
      <c r="Q4" t="s">
        <v>139</v>
      </c>
      <c r="R4" t="s">
        <v>142</v>
      </c>
      <c r="S4" t="s">
        <v>138</v>
      </c>
      <c r="T4">
        <v>157</v>
      </c>
      <c r="U4" t="s">
        <v>138</v>
      </c>
      <c r="V4">
        <v>53</v>
      </c>
      <c r="W4" t="s">
        <v>138</v>
      </c>
      <c r="X4" t="s">
        <v>138</v>
      </c>
      <c r="Y4">
        <v>84</v>
      </c>
      <c r="Z4">
        <v>20</v>
      </c>
      <c r="AA4" t="s">
        <v>138</v>
      </c>
      <c r="AB4" t="s">
        <v>138</v>
      </c>
      <c r="AC4" t="s">
        <v>139</v>
      </c>
      <c r="AD4">
        <v>104</v>
      </c>
      <c r="AE4" s="12" t="s">
        <v>140</v>
      </c>
    </row>
    <row r="5" spans="1:31" x14ac:dyDescent="0.25">
      <c r="A5" s="20" t="s">
        <v>431</v>
      </c>
      <c r="C5" t="s">
        <v>433</v>
      </c>
      <c r="D5" s="21" t="s">
        <v>432</v>
      </c>
      <c r="E5" t="s">
        <v>234</v>
      </c>
      <c r="AE5" s="50"/>
    </row>
    <row r="6" spans="1:31" x14ac:dyDescent="0.25">
      <c r="A6" t="s">
        <v>429</v>
      </c>
      <c r="B6" s="140" t="s">
        <v>506</v>
      </c>
      <c r="C6" t="s">
        <v>430</v>
      </c>
      <c r="D6" s="16" t="s">
        <v>428</v>
      </c>
      <c r="E6" s="45" t="s">
        <v>424</v>
      </c>
      <c r="F6" t="s">
        <v>127</v>
      </c>
      <c r="AE6" s="12"/>
    </row>
    <row r="7" spans="1:31" x14ac:dyDescent="0.25">
      <c r="A7" t="s">
        <v>330</v>
      </c>
      <c r="B7" s="140" t="s">
        <v>507</v>
      </c>
      <c r="C7" t="s">
        <v>404</v>
      </c>
      <c r="D7" s="16" t="s">
        <v>405</v>
      </c>
      <c r="E7" t="s">
        <v>169</v>
      </c>
      <c r="F7" t="s">
        <v>151</v>
      </c>
      <c r="G7" t="s">
        <v>128</v>
      </c>
      <c r="AE7" s="23"/>
    </row>
    <row r="8" spans="1:31" x14ac:dyDescent="0.25">
      <c r="A8" t="s">
        <v>413</v>
      </c>
      <c r="B8" s="140" t="s">
        <v>508</v>
      </c>
      <c r="C8" t="s">
        <v>414</v>
      </c>
      <c r="D8" s="16" t="s">
        <v>415</v>
      </c>
      <c r="E8" s="6" t="s">
        <v>413</v>
      </c>
      <c r="F8" t="s">
        <v>151</v>
      </c>
      <c r="G8" t="s">
        <v>417</v>
      </c>
      <c r="AE8" s="23"/>
    </row>
    <row r="9" spans="1:31" x14ac:dyDescent="0.25">
      <c r="A9" t="s">
        <v>137</v>
      </c>
      <c r="B9" s="140" t="s">
        <v>509</v>
      </c>
      <c r="C9" t="s">
        <v>129</v>
      </c>
      <c r="D9" s="15" t="s">
        <v>247</v>
      </c>
      <c r="E9" t="s">
        <v>126</v>
      </c>
      <c r="F9" t="s">
        <v>127</v>
      </c>
      <c r="G9" t="s">
        <v>128</v>
      </c>
      <c r="H9" t="s">
        <v>31</v>
      </c>
      <c r="I9" t="s">
        <v>79</v>
      </c>
      <c r="J9" s="12" t="s">
        <v>129</v>
      </c>
      <c r="K9" s="12" t="s">
        <v>130</v>
      </c>
      <c r="L9" s="12" t="s">
        <v>131</v>
      </c>
      <c r="M9" t="s">
        <v>132</v>
      </c>
      <c r="N9" t="s">
        <v>133</v>
      </c>
      <c r="O9" t="s">
        <v>134</v>
      </c>
      <c r="P9" t="s">
        <v>98</v>
      </c>
      <c r="Q9" t="s">
        <v>135</v>
      </c>
      <c r="R9" t="s">
        <v>136</v>
      </c>
      <c r="S9" t="s">
        <v>137</v>
      </c>
      <c r="T9">
        <v>99</v>
      </c>
      <c r="U9" t="s">
        <v>138</v>
      </c>
      <c r="V9">
        <v>40</v>
      </c>
      <c r="W9" t="s">
        <v>138</v>
      </c>
      <c r="X9" t="s">
        <v>138</v>
      </c>
      <c r="Y9">
        <v>59</v>
      </c>
      <c r="Z9" t="s">
        <v>138</v>
      </c>
      <c r="AA9" t="s">
        <v>138</v>
      </c>
      <c r="AB9" t="s">
        <v>138</v>
      </c>
      <c r="AC9" t="s">
        <v>139</v>
      </c>
      <c r="AD9">
        <v>59</v>
      </c>
      <c r="AE9" s="12" t="s">
        <v>140</v>
      </c>
    </row>
    <row r="10" spans="1:31" x14ac:dyDescent="0.25">
      <c r="A10" t="s">
        <v>243</v>
      </c>
      <c r="B10" s="140" t="s">
        <v>510</v>
      </c>
      <c r="C10" t="s">
        <v>244</v>
      </c>
      <c r="D10" s="16" t="s">
        <v>259</v>
      </c>
      <c r="E10" t="s">
        <v>204</v>
      </c>
      <c r="F10" t="s">
        <v>127</v>
      </c>
      <c r="G10" t="s">
        <v>128</v>
      </c>
      <c r="H10" t="s">
        <v>31</v>
      </c>
      <c r="I10" t="s">
        <v>44</v>
      </c>
      <c r="J10" t="s">
        <v>205</v>
      </c>
      <c r="K10" t="s">
        <v>206</v>
      </c>
      <c r="L10" t="s">
        <v>207</v>
      </c>
      <c r="M10" t="s">
        <v>208</v>
      </c>
      <c r="N10" t="s">
        <v>209</v>
      </c>
      <c r="O10" t="s">
        <v>210</v>
      </c>
      <c r="P10" t="s">
        <v>99</v>
      </c>
      <c r="Q10" t="s">
        <v>139</v>
      </c>
      <c r="R10" t="s">
        <v>152</v>
      </c>
      <c r="S10" t="s">
        <v>211</v>
      </c>
      <c r="T10">
        <v>122</v>
      </c>
      <c r="U10" t="s">
        <v>138</v>
      </c>
      <c r="V10" t="s">
        <v>138</v>
      </c>
      <c r="W10" t="s">
        <v>138</v>
      </c>
      <c r="X10" t="s">
        <v>138</v>
      </c>
      <c r="Y10">
        <v>102</v>
      </c>
      <c r="Z10">
        <v>20</v>
      </c>
      <c r="AA10" t="s">
        <v>138</v>
      </c>
      <c r="AB10" t="s">
        <v>138</v>
      </c>
      <c r="AC10" t="s">
        <v>139</v>
      </c>
      <c r="AD10">
        <v>122</v>
      </c>
      <c r="AE10" s="12" t="s">
        <v>140</v>
      </c>
    </row>
    <row r="11" spans="1:31" x14ac:dyDescent="0.25">
      <c r="A11" t="s">
        <v>174</v>
      </c>
      <c r="C11" t="s">
        <v>242</v>
      </c>
      <c r="D11" s="16" t="s">
        <v>92</v>
      </c>
      <c r="E11" t="s">
        <v>174</v>
      </c>
      <c r="F11" t="s">
        <v>127</v>
      </c>
      <c r="G11" t="s">
        <v>128</v>
      </c>
      <c r="H11" t="s">
        <v>31</v>
      </c>
      <c r="I11" t="s">
        <v>79</v>
      </c>
      <c r="J11" t="s">
        <v>175</v>
      </c>
      <c r="K11" t="s">
        <v>176</v>
      </c>
      <c r="L11" t="s">
        <v>131</v>
      </c>
      <c r="M11" t="s">
        <v>132</v>
      </c>
      <c r="N11" t="s">
        <v>177</v>
      </c>
      <c r="O11" t="s">
        <v>178</v>
      </c>
      <c r="P11" t="s">
        <v>98</v>
      </c>
      <c r="Q11" t="s">
        <v>135</v>
      </c>
      <c r="R11" t="s">
        <v>142</v>
      </c>
      <c r="S11" t="s">
        <v>138</v>
      </c>
      <c r="T11">
        <v>59</v>
      </c>
      <c r="U11" t="s">
        <v>138</v>
      </c>
      <c r="V11">
        <v>25</v>
      </c>
      <c r="W11" t="s">
        <v>138</v>
      </c>
      <c r="X11" t="s">
        <v>138</v>
      </c>
      <c r="Y11">
        <v>34</v>
      </c>
      <c r="Z11" t="s">
        <v>138</v>
      </c>
      <c r="AA11" t="s">
        <v>138</v>
      </c>
      <c r="AB11" t="s">
        <v>138</v>
      </c>
      <c r="AC11" t="s">
        <v>139</v>
      </c>
      <c r="AD11">
        <v>34</v>
      </c>
      <c r="AE11" s="12" t="s">
        <v>140</v>
      </c>
    </row>
    <row r="12" spans="1:31" x14ac:dyDescent="0.25">
      <c r="A12" t="s">
        <v>245</v>
      </c>
      <c r="B12" s="140" t="s">
        <v>511</v>
      </c>
      <c r="C12" t="s">
        <v>246</v>
      </c>
      <c r="D12" s="16" t="s">
        <v>94</v>
      </c>
      <c r="E12" t="s">
        <v>222</v>
      </c>
      <c r="F12" t="s">
        <v>127</v>
      </c>
      <c r="G12" t="s">
        <v>128</v>
      </c>
      <c r="H12" t="s">
        <v>31</v>
      </c>
      <c r="I12" t="s">
        <v>44</v>
      </c>
      <c r="J12" t="s">
        <v>223</v>
      </c>
      <c r="K12" t="s">
        <v>224</v>
      </c>
      <c r="L12" t="s">
        <v>207</v>
      </c>
      <c r="M12" t="s">
        <v>151</v>
      </c>
      <c r="N12" t="s">
        <v>225</v>
      </c>
      <c r="O12" t="s">
        <v>226</v>
      </c>
      <c r="P12" t="s">
        <v>99</v>
      </c>
      <c r="Q12" t="s">
        <v>135</v>
      </c>
      <c r="R12" t="s">
        <v>152</v>
      </c>
      <c r="S12" t="s">
        <v>227</v>
      </c>
      <c r="T12">
        <v>52</v>
      </c>
      <c r="U12" t="s">
        <v>138</v>
      </c>
      <c r="V12" t="s">
        <v>138</v>
      </c>
      <c r="W12" t="s">
        <v>138</v>
      </c>
      <c r="X12" t="s">
        <v>138</v>
      </c>
      <c r="Y12">
        <v>52</v>
      </c>
      <c r="Z12" t="s">
        <v>138</v>
      </c>
      <c r="AA12" t="s">
        <v>138</v>
      </c>
      <c r="AB12" t="s">
        <v>138</v>
      </c>
      <c r="AC12" t="s">
        <v>139</v>
      </c>
      <c r="AD12">
        <v>40</v>
      </c>
      <c r="AE12" s="12" t="s">
        <v>140</v>
      </c>
    </row>
    <row r="13" spans="1:31" x14ac:dyDescent="0.25">
      <c r="A13" s="6" t="s">
        <v>351</v>
      </c>
      <c r="C13" t="s">
        <v>352</v>
      </c>
      <c r="D13" s="16" t="s">
        <v>353</v>
      </c>
      <c r="E13" s="6" t="s">
        <v>354</v>
      </c>
      <c r="F13" t="s">
        <v>127</v>
      </c>
      <c r="G13" t="s">
        <v>267</v>
      </c>
      <c r="H13" t="s">
        <v>141</v>
      </c>
      <c r="I13" t="s">
        <v>355</v>
      </c>
      <c r="J13" t="s">
        <v>356</v>
      </c>
      <c r="AE13" s="12"/>
    </row>
    <row r="14" spans="1:31" x14ac:dyDescent="0.25">
      <c r="A14" t="s">
        <v>277</v>
      </c>
      <c r="B14" s="140" t="s">
        <v>512</v>
      </c>
      <c r="C14" t="s">
        <v>278</v>
      </c>
      <c r="D14" s="16" t="s">
        <v>279</v>
      </c>
      <c r="E14" s="16" t="s">
        <v>274</v>
      </c>
      <c r="F14" t="s">
        <v>127</v>
      </c>
      <c r="G14" t="s">
        <v>128</v>
      </c>
      <c r="H14" t="s">
        <v>31</v>
      </c>
      <c r="I14" t="s">
        <v>44</v>
      </c>
      <c r="J14" t="s">
        <v>276</v>
      </c>
      <c r="K14" t="s">
        <v>275</v>
      </c>
      <c r="L14" t="s">
        <v>250</v>
      </c>
      <c r="M14" t="s">
        <v>151</v>
      </c>
      <c r="AE14" s="12"/>
    </row>
    <row r="15" spans="1:31" x14ac:dyDescent="0.25">
      <c r="A15" s="47" t="s">
        <v>305</v>
      </c>
      <c r="B15" s="140" t="s">
        <v>513</v>
      </c>
      <c r="C15" t="s">
        <v>306</v>
      </c>
      <c r="D15" s="16" t="s">
        <v>299</v>
      </c>
      <c r="E15" s="24" t="s">
        <v>300</v>
      </c>
      <c r="F15" t="s">
        <v>127</v>
      </c>
      <c r="G15" t="s">
        <v>128</v>
      </c>
      <c r="H15" t="s">
        <v>31</v>
      </c>
      <c r="I15" t="s">
        <v>44</v>
      </c>
      <c r="J15" t="s">
        <v>301</v>
      </c>
      <c r="K15" t="s">
        <v>302</v>
      </c>
      <c r="L15" t="s">
        <v>250</v>
      </c>
      <c r="M15" t="s">
        <v>151</v>
      </c>
    </row>
    <row r="16" spans="1:31" x14ac:dyDescent="0.25">
      <c r="A16" t="s">
        <v>453</v>
      </c>
      <c r="B16" s="140" t="s">
        <v>514</v>
      </c>
      <c r="C16" s="60" t="s">
        <v>457</v>
      </c>
      <c r="D16" s="16" t="s">
        <v>455</v>
      </c>
      <c r="E16" t="s">
        <v>454</v>
      </c>
      <c r="F16" t="s">
        <v>127</v>
      </c>
      <c r="G16" t="s">
        <v>456</v>
      </c>
      <c r="H16" t="s">
        <v>141</v>
      </c>
      <c r="AE16" s="12"/>
    </row>
    <row r="17" spans="1:31" x14ac:dyDescent="0.25">
      <c r="A17" t="s">
        <v>163</v>
      </c>
      <c r="B17" s="140" t="s">
        <v>515</v>
      </c>
      <c r="C17" t="s">
        <v>462</v>
      </c>
      <c r="D17" s="16" t="s">
        <v>463</v>
      </c>
      <c r="E17" t="s">
        <v>163</v>
      </c>
      <c r="F17" t="s">
        <v>127</v>
      </c>
      <c r="G17" t="s">
        <v>128</v>
      </c>
      <c r="H17" t="s">
        <v>31</v>
      </c>
      <c r="I17" t="s">
        <v>77</v>
      </c>
      <c r="J17" t="s">
        <v>164</v>
      </c>
      <c r="K17" t="s">
        <v>165</v>
      </c>
      <c r="L17" t="s">
        <v>166</v>
      </c>
      <c r="M17" t="s">
        <v>132</v>
      </c>
      <c r="N17" t="s">
        <v>167</v>
      </c>
      <c r="O17" t="s">
        <v>168</v>
      </c>
      <c r="P17" t="s">
        <v>98</v>
      </c>
      <c r="Q17" t="s">
        <v>135</v>
      </c>
      <c r="R17" t="s">
        <v>142</v>
      </c>
      <c r="S17" t="s">
        <v>138</v>
      </c>
      <c r="T17">
        <v>104</v>
      </c>
      <c r="U17" t="s">
        <v>138</v>
      </c>
      <c r="V17">
        <v>79</v>
      </c>
      <c r="W17" t="s">
        <v>138</v>
      </c>
      <c r="X17" t="s">
        <v>138</v>
      </c>
      <c r="Y17">
        <v>25</v>
      </c>
      <c r="Z17" t="s">
        <v>138</v>
      </c>
      <c r="AA17" t="s">
        <v>138</v>
      </c>
      <c r="AB17" t="s">
        <v>138</v>
      </c>
      <c r="AC17" t="s">
        <v>139</v>
      </c>
      <c r="AD17">
        <v>25</v>
      </c>
      <c r="AE17" s="61" t="s">
        <v>140</v>
      </c>
    </row>
    <row r="18" spans="1:31" ht="15.75" x14ac:dyDescent="0.25">
      <c r="A18" s="67" t="s">
        <v>472</v>
      </c>
      <c r="B18" s="140" t="s">
        <v>516</v>
      </c>
      <c r="C18" t="s">
        <v>470</v>
      </c>
      <c r="D18" s="16" t="s">
        <v>471</v>
      </c>
      <c r="E18" t="s">
        <v>469</v>
      </c>
      <c r="F18" t="s">
        <v>127</v>
      </c>
      <c r="AE18" s="12"/>
    </row>
    <row r="25" spans="1:31" ht="15.75" x14ac:dyDescent="0.25">
      <c r="B25" s="67"/>
    </row>
    <row r="26" spans="1:31" ht="15.75" x14ac:dyDescent="0.25">
      <c r="B26" s="67"/>
    </row>
    <row r="27" spans="1:31" ht="15.75" x14ac:dyDescent="0.25">
      <c r="B27" s="67"/>
    </row>
  </sheetData>
  <dataConsolidate/>
  <phoneticPr fontId="9" type="noConversion"/>
  <conditionalFormatting sqref="A6:A12 A3:A4">
    <cfRule type="duplicateValues" dxfId="556" priority="312"/>
  </conditionalFormatting>
  <conditionalFormatting sqref="A13">
    <cfRule type="duplicateValues" dxfId="555" priority="20"/>
    <cfRule type="duplicateValues" dxfId="554" priority="21"/>
  </conditionalFormatting>
  <conditionalFormatting sqref="A14">
    <cfRule type="duplicateValues" dxfId="553" priority="8"/>
  </conditionalFormatting>
  <conditionalFormatting sqref="A15">
    <cfRule type="duplicateValues" dxfId="552" priority="6"/>
    <cfRule type="duplicateValues" dxfId="551" priority="7"/>
  </conditionalFormatting>
  <conditionalFormatting sqref="A17">
    <cfRule type="duplicateValues" dxfId="550" priority="1"/>
  </conditionalFormatting>
  <conditionalFormatting sqref="B1">
    <cfRule type="duplicateValues" dxfId="549" priority="197"/>
  </conditionalFormatting>
  <conditionalFormatting sqref="D3:D4 D6:D16">
    <cfRule type="duplicateValues" dxfId="548" priority="315"/>
  </conditionalFormatting>
  <conditionalFormatting sqref="D17">
    <cfRule type="duplicateValues" dxfId="547" priority="3"/>
  </conditionalFormatting>
  <conditionalFormatting sqref="E3">
    <cfRule type="duplicateValues" dxfId="546" priority="19"/>
  </conditionalFormatting>
  <conditionalFormatting sqref="E5">
    <cfRule type="duplicateValues" dxfId="545" priority="295"/>
  </conditionalFormatting>
  <conditionalFormatting sqref="E7">
    <cfRule type="duplicateValues" dxfId="544" priority="10"/>
  </conditionalFormatting>
  <conditionalFormatting sqref="E12">
    <cfRule type="duplicateValues" dxfId="543" priority="33"/>
  </conditionalFormatting>
  <pageMargins left="0.70866141732283472" right="0.70866141732283472" top="0.74803149606299213" bottom="0.74803149606299213" header="0.31496062992125984" footer="0.31496062992125984"/>
  <pageSetup paperSize="8" scale="75"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3"/>
  <sheetViews>
    <sheetView topLeftCell="A10" workbookViewId="0">
      <selection activeCell="A6" sqref="A6"/>
    </sheetView>
  </sheetViews>
  <sheetFormatPr defaultRowHeight="15" x14ac:dyDescent="0.25"/>
  <cols>
    <col min="1" max="1" width="47.5703125" bestFit="1" customWidth="1"/>
    <col min="2" max="2" width="35.140625" bestFit="1" customWidth="1"/>
    <col min="4" max="4" width="11.28515625" customWidth="1"/>
    <col min="5" max="5" width="27.28515625" bestFit="1" customWidth="1"/>
    <col min="6" max="6" width="68.140625" bestFit="1" customWidth="1"/>
    <col min="7" max="8" width="68.140625" customWidth="1"/>
    <col min="9" max="9" width="21.7109375" bestFit="1" customWidth="1"/>
    <col min="10" max="10" width="56.28515625" bestFit="1" customWidth="1"/>
    <col min="11" max="11" width="35.85546875" customWidth="1"/>
    <col min="12" max="12" width="18" customWidth="1"/>
    <col min="13" max="13" width="32.140625" customWidth="1"/>
    <col min="14" max="14" width="23.28515625" bestFit="1" customWidth="1"/>
    <col min="15" max="15" width="102.42578125" bestFit="1" customWidth="1"/>
    <col min="16" max="16" width="23.85546875" customWidth="1"/>
    <col min="17" max="17" width="20" customWidth="1"/>
    <col min="18" max="18" width="10.42578125" customWidth="1"/>
    <col min="19" max="19" width="11.7109375" customWidth="1"/>
    <col min="20" max="20" width="11.5703125" customWidth="1"/>
    <col min="21" max="21" width="16.85546875" customWidth="1"/>
    <col min="22" max="22" width="16.42578125" customWidth="1"/>
    <col min="23" max="23" width="12.42578125" customWidth="1"/>
    <col min="24" max="24" width="17.85546875" customWidth="1"/>
    <col min="25" max="25" width="21.42578125" customWidth="1"/>
    <col min="26" max="26" width="17.28515625" customWidth="1"/>
    <col min="27" max="27" width="15.5703125" customWidth="1"/>
    <col min="257" max="257" width="47.5703125" bestFit="1" customWidth="1"/>
    <col min="258" max="258" width="35.140625" bestFit="1" customWidth="1"/>
    <col min="260" max="260" width="8.42578125" bestFit="1" customWidth="1"/>
    <col min="261" max="261" width="27.28515625" bestFit="1" customWidth="1"/>
    <col min="262" max="262" width="68.140625" bestFit="1" customWidth="1"/>
    <col min="263" max="264" width="68.140625" customWidth="1"/>
    <col min="265" max="265" width="21.7109375" bestFit="1" customWidth="1"/>
    <col min="266" max="266" width="12.140625" bestFit="1" customWidth="1"/>
    <col min="267" max="267" width="31.7109375" bestFit="1" customWidth="1"/>
    <col min="270" max="270" width="23.28515625" bestFit="1" customWidth="1"/>
    <col min="271" max="271" width="107.140625" bestFit="1" customWidth="1"/>
    <col min="513" max="513" width="47.5703125" bestFit="1" customWidth="1"/>
    <col min="514" max="514" width="35.140625" bestFit="1" customWidth="1"/>
    <col min="516" max="516" width="8.42578125" bestFit="1" customWidth="1"/>
    <col min="517" max="517" width="27.28515625" bestFit="1" customWidth="1"/>
    <col min="518" max="518" width="68.140625" bestFit="1" customWidth="1"/>
    <col min="519" max="520" width="68.140625" customWidth="1"/>
    <col min="521" max="521" width="21.7109375" bestFit="1" customWidth="1"/>
    <col min="522" max="522" width="12.140625" bestFit="1" customWidth="1"/>
    <col min="523" max="523" width="31.7109375" bestFit="1" customWidth="1"/>
    <col min="526" max="526" width="23.28515625" bestFit="1" customWidth="1"/>
    <col min="527" max="527" width="107.140625" bestFit="1" customWidth="1"/>
    <col min="769" max="769" width="47.5703125" bestFit="1" customWidth="1"/>
    <col min="770" max="770" width="35.140625" bestFit="1" customWidth="1"/>
    <col min="772" max="772" width="8.42578125" bestFit="1" customWidth="1"/>
    <col min="773" max="773" width="27.28515625" bestFit="1" customWidth="1"/>
    <col min="774" max="774" width="68.140625" bestFit="1" customWidth="1"/>
    <col min="775" max="776" width="68.140625" customWidth="1"/>
    <col min="777" max="777" width="21.7109375" bestFit="1" customWidth="1"/>
    <col min="778" max="778" width="12.140625" bestFit="1" customWidth="1"/>
    <col min="779" max="779" width="31.7109375" bestFit="1" customWidth="1"/>
    <col min="782" max="782" width="23.28515625" bestFit="1" customWidth="1"/>
    <col min="783" max="783" width="107.140625" bestFit="1" customWidth="1"/>
    <col min="1025" max="1025" width="47.5703125" bestFit="1" customWidth="1"/>
    <col min="1026" max="1026" width="35.140625" bestFit="1" customWidth="1"/>
    <col min="1028" max="1028" width="8.42578125" bestFit="1" customWidth="1"/>
    <col min="1029" max="1029" width="27.28515625" bestFit="1" customWidth="1"/>
    <col min="1030" max="1030" width="68.140625" bestFit="1" customWidth="1"/>
    <col min="1031" max="1032" width="68.140625" customWidth="1"/>
    <col min="1033" max="1033" width="21.7109375" bestFit="1" customWidth="1"/>
    <col min="1034" max="1034" width="12.140625" bestFit="1" customWidth="1"/>
    <col min="1035" max="1035" width="31.7109375" bestFit="1" customWidth="1"/>
    <col min="1038" max="1038" width="23.28515625" bestFit="1" customWidth="1"/>
    <col min="1039" max="1039" width="107.140625" bestFit="1" customWidth="1"/>
    <col min="1281" max="1281" width="47.5703125" bestFit="1" customWidth="1"/>
    <col min="1282" max="1282" width="35.140625" bestFit="1" customWidth="1"/>
    <col min="1284" max="1284" width="8.42578125" bestFit="1" customWidth="1"/>
    <col min="1285" max="1285" width="27.28515625" bestFit="1" customWidth="1"/>
    <col min="1286" max="1286" width="68.140625" bestFit="1" customWidth="1"/>
    <col min="1287" max="1288" width="68.140625" customWidth="1"/>
    <col min="1289" max="1289" width="21.7109375" bestFit="1" customWidth="1"/>
    <col min="1290" max="1290" width="12.140625" bestFit="1" customWidth="1"/>
    <col min="1291" max="1291" width="31.7109375" bestFit="1" customWidth="1"/>
    <col min="1294" max="1294" width="23.28515625" bestFit="1" customWidth="1"/>
    <col min="1295" max="1295" width="107.140625" bestFit="1" customWidth="1"/>
    <col min="1537" max="1537" width="47.5703125" bestFit="1" customWidth="1"/>
    <col min="1538" max="1538" width="35.140625" bestFit="1" customWidth="1"/>
    <col min="1540" max="1540" width="8.42578125" bestFit="1" customWidth="1"/>
    <col min="1541" max="1541" width="27.28515625" bestFit="1" customWidth="1"/>
    <col min="1542" max="1542" width="68.140625" bestFit="1" customWidth="1"/>
    <col min="1543" max="1544" width="68.140625" customWidth="1"/>
    <col min="1545" max="1545" width="21.7109375" bestFit="1" customWidth="1"/>
    <col min="1546" max="1546" width="12.140625" bestFit="1" customWidth="1"/>
    <col min="1547" max="1547" width="31.7109375" bestFit="1" customWidth="1"/>
    <col min="1550" max="1550" width="23.28515625" bestFit="1" customWidth="1"/>
    <col min="1551" max="1551" width="107.140625" bestFit="1" customWidth="1"/>
    <col min="1793" max="1793" width="47.5703125" bestFit="1" customWidth="1"/>
    <col min="1794" max="1794" width="35.140625" bestFit="1" customWidth="1"/>
    <col min="1796" max="1796" width="8.42578125" bestFit="1" customWidth="1"/>
    <col min="1797" max="1797" width="27.28515625" bestFit="1" customWidth="1"/>
    <col min="1798" max="1798" width="68.140625" bestFit="1" customWidth="1"/>
    <col min="1799" max="1800" width="68.140625" customWidth="1"/>
    <col min="1801" max="1801" width="21.7109375" bestFit="1" customWidth="1"/>
    <col min="1802" max="1802" width="12.140625" bestFit="1" customWidth="1"/>
    <col min="1803" max="1803" width="31.7109375" bestFit="1" customWidth="1"/>
    <col min="1806" max="1806" width="23.28515625" bestFit="1" customWidth="1"/>
    <col min="1807" max="1807" width="107.140625" bestFit="1" customWidth="1"/>
    <col min="2049" max="2049" width="47.5703125" bestFit="1" customWidth="1"/>
    <col min="2050" max="2050" width="35.140625" bestFit="1" customWidth="1"/>
    <col min="2052" max="2052" width="8.42578125" bestFit="1" customWidth="1"/>
    <col min="2053" max="2053" width="27.28515625" bestFit="1" customWidth="1"/>
    <col min="2054" max="2054" width="68.140625" bestFit="1" customWidth="1"/>
    <col min="2055" max="2056" width="68.140625" customWidth="1"/>
    <col min="2057" max="2057" width="21.7109375" bestFit="1" customWidth="1"/>
    <col min="2058" max="2058" width="12.140625" bestFit="1" customWidth="1"/>
    <col min="2059" max="2059" width="31.7109375" bestFit="1" customWidth="1"/>
    <col min="2062" max="2062" width="23.28515625" bestFit="1" customWidth="1"/>
    <col min="2063" max="2063" width="107.140625" bestFit="1" customWidth="1"/>
    <col min="2305" max="2305" width="47.5703125" bestFit="1" customWidth="1"/>
    <col min="2306" max="2306" width="35.140625" bestFit="1" customWidth="1"/>
    <col min="2308" max="2308" width="8.42578125" bestFit="1" customWidth="1"/>
    <col min="2309" max="2309" width="27.28515625" bestFit="1" customWidth="1"/>
    <col min="2310" max="2310" width="68.140625" bestFit="1" customWidth="1"/>
    <col min="2311" max="2312" width="68.140625" customWidth="1"/>
    <col min="2313" max="2313" width="21.7109375" bestFit="1" customWidth="1"/>
    <col min="2314" max="2314" width="12.140625" bestFit="1" customWidth="1"/>
    <col min="2315" max="2315" width="31.7109375" bestFit="1" customWidth="1"/>
    <col min="2318" max="2318" width="23.28515625" bestFit="1" customWidth="1"/>
    <col min="2319" max="2319" width="107.140625" bestFit="1" customWidth="1"/>
    <col min="2561" max="2561" width="47.5703125" bestFit="1" customWidth="1"/>
    <col min="2562" max="2562" width="35.140625" bestFit="1" customWidth="1"/>
    <col min="2564" max="2564" width="8.42578125" bestFit="1" customWidth="1"/>
    <col min="2565" max="2565" width="27.28515625" bestFit="1" customWidth="1"/>
    <col min="2566" max="2566" width="68.140625" bestFit="1" customWidth="1"/>
    <col min="2567" max="2568" width="68.140625" customWidth="1"/>
    <col min="2569" max="2569" width="21.7109375" bestFit="1" customWidth="1"/>
    <col min="2570" max="2570" width="12.140625" bestFit="1" customWidth="1"/>
    <col min="2571" max="2571" width="31.7109375" bestFit="1" customWidth="1"/>
    <col min="2574" max="2574" width="23.28515625" bestFit="1" customWidth="1"/>
    <col min="2575" max="2575" width="107.140625" bestFit="1" customWidth="1"/>
    <col min="2817" max="2817" width="47.5703125" bestFit="1" customWidth="1"/>
    <col min="2818" max="2818" width="35.140625" bestFit="1" customWidth="1"/>
    <col min="2820" max="2820" width="8.42578125" bestFit="1" customWidth="1"/>
    <col min="2821" max="2821" width="27.28515625" bestFit="1" customWidth="1"/>
    <col min="2822" max="2822" width="68.140625" bestFit="1" customWidth="1"/>
    <col min="2823" max="2824" width="68.140625" customWidth="1"/>
    <col min="2825" max="2825" width="21.7109375" bestFit="1" customWidth="1"/>
    <col min="2826" max="2826" width="12.140625" bestFit="1" customWidth="1"/>
    <col min="2827" max="2827" width="31.7109375" bestFit="1" customWidth="1"/>
    <col min="2830" max="2830" width="23.28515625" bestFit="1" customWidth="1"/>
    <col min="2831" max="2831" width="107.140625" bestFit="1" customWidth="1"/>
    <col min="3073" max="3073" width="47.5703125" bestFit="1" customWidth="1"/>
    <col min="3074" max="3074" width="35.140625" bestFit="1" customWidth="1"/>
    <col min="3076" max="3076" width="8.42578125" bestFit="1" customWidth="1"/>
    <col min="3077" max="3077" width="27.28515625" bestFit="1" customWidth="1"/>
    <col min="3078" max="3078" width="68.140625" bestFit="1" customWidth="1"/>
    <col min="3079" max="3080" width="68.140625" customWidth="1"/>
    <col min="3081" max="3081" width="21.7109375" bestFit="1" customWidth="1"/>
    <col min="3082" max="3082" width="12.140625" bestFit="1" customWidth="1"/>
    <col min="3083" max="3083" width="31.7109375" bestFit="1" customWidth="1"/>
    <col min="3086" max="3086" width="23.28515625" bestFit="1" customWidth="1"/>
    <col min="3087" max="3087" width="107.140625" bestFit="1" customWidth="1"/>
    <col min="3329" max="3329" width="47.5703125" bestFit="1" customWidth="1"/>
    <col min="3330" max="3330" width="35.140625" bestFit="1" customWidth="1"/>
    <col min="3332" max="3332" width="8.42578125" bestFit="1" customWidth="1"/>
    <col min="3333" max="3333" width="27.28515625" bestFit="1" customWidth="1"/>
    <col min="3334" max="3334" width="68.140625" bestFit="1" customWidth="1"/>
    <col min="3335" max="3336" width="68.140625" customWidth="1"/>
    <col min="3337" max="3337" width="21.7109375" bestFit="1" customWidth="1"/>
    <col min="3338" max="3338" width="12.140625" bestFit="1" customWidth="1"/>
    <col min="3339" max="3339" width="31.7109375" bestFit="1" customWidth="1"/>
    <col min="3342" max="3342" width="23.28515625" bestFit="1" customWidth="1"/>
    <col min="3343" max="3343" width="107.140625" bestFit="1" customWidth="1"/>
    <col min="3585" max="3585" width="47.5703125" bestFit="1" customWidth="1"/>
    <col min="3586" max="3586" width="35.140625" bestFit="1" customWidth="1"/>
    <col min="3588" max="3588" width="8.42578125" bestFit="1" customWidth="1"/>
    <col min="3589" max="3589" width="27.28515625" bestFit="1" customWidth="1"/>
    <col min="3590" max="3590" width="68.140625" bestFit="1" customWidth="1"/>
    <col min="3591" max="3592" width="68.140625" customWidth="1"/>
    <col min="3593" max="3593" width="21.7109375" bestFit="1" customWidth="1"/>
    <col min="3594" max="3594" width="12.140625" bestFit="1" customWidth="1"/>
    <col min="3595" max="3595" width="31.7109375" bestFit="1" customWidth="1"/>
    <col min="3598" max="3598" width="23.28515625" bestFit="1" customWidth="1"/>
    <col min="3599" max="3599" width="107.140625" bestFit="1" customWidth="1"/>
    <col min="3841" max="3841" width="47.5703125" bestFit="1" customWidth="1"/>
    <col min="3842" max="3842" width="35.140625" bestFit="1" customWidth="1"/>
    <col min="3844" max="3844" width="8.42578125" bestFit="1" customWidth="1"/>
    <col min="3845" max="3845" width="27.28515625" bestFit="1" customWidth="1"/>
    <col min="3846" max="3846" width="68.140625" bestFit="1" customWidth="1"/>
    <col min="3847" max="3848" width="68.140625" customWidth="1"/>
    <col min="3849" max="3849" width="21.7109375" bestFit="1" customWidth="1"/>
    <col min="3850" max="3850" width="12.140625" bestFit="1" customWidth="1"/>
    <col min="3851" max="3851" width="31.7109375" bestFit="1" customWidth="1"/>
    <col min="3854" max="3854" width="23.28515625" bestFit="1" customWidth="1"/>
    <col min="3855" max="3855" width="107.140625" bestFit="1" customWidth="1"/>
    <col min="4097" max="4097" width="47.5703125" bestFit="1" customWidth="1"/>
    <col min="4098" max="4098" width="35.140625" bestFit="1" customWidth="1"/>
    <col min="4100" max="4100" width="8.42578125" bestFit="1" customWidth="1"/>
    <col min="4101" max="4101" width="27.28515625" bestFit="1" customWidth="1"/>
    <col min="4102" max="4102" width="68.140625" bestFit="1" customWidth="1"/>
    <col min="4103" max="4104" width="68.140625" customWidth="1"/>
    <col min="4105" max="4105" width="21.7109375" bestFit="1" customWidth="1"/>
    <col min="4106" max="4106" width="12.140625" bestFit="1" customWidth="1"/>
    <col min="4107" max="4107" width="31.7109375" bestFit="1" customWidth="1"/>
    <col min="4110" max="4110" width="23.28515625" bestFit="1" customWidth="1"/>
    <col min="4111" max="4111" width="107.140625" bestFit="1" customWidth="1"/>
    <col min="4353" max="4353" width="47.5703125" bestFit="1" customWidth="1"/>
    <col min="4354" max="4354" width="35.140625" bestFit="1" customWidth="1"/>
    <col min="4356" max="4356" width="8.42578125" bestFit="1" customWidth="1"/>
    <col min="4357" max="4357" width="27.28515625" bestFit="1" customWidth="1"/>
    <col min="4358" max="4358" width="68.140625" bestFit="1" customWidth="1"/>
    <col min="4359" max="4360" width="68.140625" customWidth="1"/>
    <col min="4361" max="4361" width="21.7109375" bestFit="1" customWidth="1"/>
    <col min="4362" max="4362" width="12.140625" bestFit="1" customWidth="1"/>
    <col min="4363" max="4363" width="31.7109375" bestFit="1" customWidth="1"/>
    <col min="4366" max="4366" width="23.28515625" bestFit="1" customWidth="1"/>
    <col min="4367" max="4367" width="107.140625" bestFit="1" customWidth="1"/>
    <col min="4609" max="4609" width="47.5703125" bestFit="1" customWidth="1"/>
    <col min="4610" max="4610" width="35.140625" bestFit="1" customWidth="1"/>
    <col min="4612" max="4612" width="8.42578125" bestFit="1" customWidth="1"/>
    <col min="4613" max="4613" width="27.28515625" bestFit="1" customWidth="1"/>
    <col min="4614" max="4614" width="68.140625" bestFit="1" customWidth="1"/>
    <col min="4615" max="4616" width="68.140625" customWidth="1"/>
    <col min="4617" max="4617" width="21.7109375" bestFit="1" customWidth="1"/>
    <col min="4618" max="4618" width="12.140625" bestFit="1" customWidth="1"/>
    <col min="4619" max="4619" width="31.7109375" bestFit="1" customWidth="1"/>
    <col min="4622" max="4622" width="23.28515625" bestFit="1" customWidth="1"/>
    <col min="4623" max="4623" width="107.140625" bestFit="1" customWidth="1"/>
    <col min="4865" max="4865" width="47.5703125" bestFit="1" customWidth="1"/>
    <col min="4866" max="4866" width="35.140625" bestFit="1" customWidth="1"/>
    <col min="4868" max="4868" width="8.42578125" bestFit="1" customWidth="1"/>
    <col min="4869" max="4869" width="27.28515625" bestFit="1" customWidth="1"/>
    <col min="4870" max="4870" width="68.140625" bestFit="1" customWidth="1"/>
    <col min="4871" max="4872" width="68.140625" customWidth="1"/>
    <col min="4873" max="4873" width="21.7109375" bestFit="1" customWidth="1"/>
    <col min="4874" max="4874" width="12.140625" bestFit="1" customWidth="1"/>
    <col min="4875" max="4875" width="31.7109375" bestFit="1" customWidth="1"/>
    <col min="4878" max="4878" width="23.28515625" bestFit="1" customWidth="1"/>
    <col min="4879" max="4879" width="107.140625" bestFit="1" customWidth="1"/>
    <col min="5121" max="5121" width="47.5703125" bestFit="1" customWidth="1"/>
    <col min="5122" max="5122" width="35.140625" bestFit="1" customWidth="1"/>
    <col min="5124" max="5124" width="8.42578125" bestFit="1" customWidth="1"/>
    <col min="5125" max="5125" width="27.28515625" bestFit="1" customWidth="1"/>
    <col min="5126" max="5126" width="68.140625" bestFit="1" customWidth="1"/>
    <col min="5127" max="5128" width="68.140625" customWidth="1"/>
    <col min="5129" max="5129" width="21.7109375" bestFit="1" customWidth="1"/>
    <col min="5130" max="5130" width="12.140625" bestFit="1" customWidth="1"/>
    <col min="5131" max="5131" width="31.7109375" bestFit="1" customWidth="1"/>
    <col min="5134" max="5134" width="23.28515625" bestFit="1" customWidth="1"/>
    <col min="5135" max="5135" width="107.140625" bestFit="1" customWidth="1"/>
    <col min="5377" max="5377" width="47.5703125" bestFit="1" customWidth="1"/>
    <col min="5378" max="5378" width="35.140625" bestFit="1" customWidth="1"/>
    <col min="5380" max="5380" width="8.42578125" bestFit="1" customWidth="1"/>
    <col min="5381" max="5381" width="27.28515625" bestFit="1" customWidth="1"/>
    <col min="5382" max="5382" width="68.140625" bestFit="1" customWidth="1"/>
    <col min="5383" max="5384" width="68.140625" customWidth="1"/>
    <col min="5385" max="5385" width="21.7109375" bestFit="1" customWidth="1"/>
    <col min="5386" max="5386" width="12.140625" bestFit="1" customWidth="1"/>
    <col min="5387" max="5387" width="31.7109375" bestFit="1" customWidth="1"/>
    <col min="5390" max="5390" width="23.28515625" bestFit="1" customWidth="1"/>
    <col min="5391" max="5391" width="107.140625" bestFit="1" customWidth="1"/>
    <col min="5633" max="5633" width="47.5703125" bestFit="1" customWidth="1"/>
    <col min="5634" max="5634" width="35.140625" bestFit="1" customWidth="1"/>
    <col min="5636" max="5636" width="8.42578125" bestFit="1" customWidth="1"/>
    <col min="5637" max="5637" width="27.28515625" bestFit="1" customWidth="1"/>
    <col min="5638" max="5638" width="68.140625" bestFit="1" customWidth="1"/>
    <col min="5639" max="5640" width="68.140625" customWidth="1"/>
    <col min="5641" max="5641" width="21.7109375" bestFit="1" customWidth="1"/>
    <col min="5642" max="5642" width="12.140625" bestFit="1" customWidth="1"/>
    <col min="5643" max="5643" width="31.7109375" bestFit="1" customWidth="1"/>
    <col min="5646" max="5646" width="23.28515625" bestFit="1" customWidth="1"/>
    <col min="5647" max="5647" width="107.140625" bestFit="1" customWidth="1"/>
    <col min="5889" max="5889" width="47.5703125" bestFit="1" customWidth="1"/>
    <col min="5890" max="5890" width="35.140625" bestFit="1" customWidth="1"/>
    <col min="5892" max="5892" width="8.42578125" bestFit="1" customWidth="1"/>
    <col min="5893" max="5893" width="27.28515625" bestFit="1" customWidth="1"/>
    <col min="5894" max="5894" width="68.140625" bestFit="1" customWidth="1"/>
    <col min="5895" max="5896" width="68.140625" customWidth="1"/>
    <col min="5897" max="5897" width="21.7109375" bestFit="1" customWidth="1"/>
    <col min="5898" max="5898" width="12.140625" bestFit="1" customWidth="1"/>
    <col min="5899" max="5899" width="31.7109375" bestFit="1" customWidth="1"/>
    <col min="5902" max="5902" width="23.28515625" bestFit="1" customWidth="1"/>
    <col min="5903" max="5903" width="107.140625" bestFit="1" customWidth="1"/>
    <col min="6145" max="6145" width="47.5703125" bestFit="1" customWidth="1"/>
    <col min="6146" max="6146" width="35.140625" bestFit="1" customWidth="1"/>
    <col min="6148" max="6148" width="8.42578125" bestFit="1" customWidth="1"/>
    <col min="6149" max="6149" width="27.28515625" bestFit="1" customWidth="1"/>
    <col min="6150" max="6150" width="68.140625" bestFit="1" customWidth="1"/>
    <col min="6151" max="6152" width="68.140625" customWidth="1"/>
    <col min="6153" max="6153" width="21.7109375" bestFit="1" customWidth="1"/>
    <col min="6154" max="6154" width="12.140625" bestFit="1" customWidth="1"/>
    <col min="6155" max="6155" width="31.7109375" bestFit="1" customWidth="1"/>
    <col min="6158" max="6158" width="23.28515625" bestFit="1" customWidth="1"/>
    <col min="6159" max="6159" width="107.140625" bestFit="1" customWidth="1"/>
    <col min="6401" max="6401" width="47.5703125" bestFit="1" customWidth="1"/>
    <col min="6402" max="6402" width="35.140625" bestFit="1" customWidth="1"/>
    <col min="6404" max="6404" width="8.42578125" bestFit="1" customWidth="1"/>
    <col min="6405" max="6405" width="27.28515625" bestFit="1" customWidth="1"/>
    <col min="6406" max="6406" width="68.140625" bestFit="1" customWidth="1"/>
    <col min="6407" max="6408" width="68.140625" customWidth="1"/>
    <col min="6409" max="6409" width="21.7109375" bestFit="1" customWidth="1"/>
    <col min="6410" max="6410" width="12.140625" bestFit="1" customWidth="1"/>
    <col min="6411" max="6411" width="31.7109375" bestFit="1" customWidth="1"/>
    <col min="6414" max="6414" width="23.28515625" bestFit="1" customWidth="1"/>
    <col min="6415" max="6415" width="107.140625" bestFit="1" customWidth="1"/>
    <col min="6657" max="6657" width="47.5703125" bestFit="1" customWidth="1"/>
    <col min="6658" max="6658" width="35.140625" bestFit="1" customWidth="1"/>
    <col min="6660" max="6660" width="8.42578125" bestFit="1" customWidth="1"/>
    <col min="6661" max="6661" width="27.28515625" bestFit="1" customWidth="1"/>
    <col min="6662" max="6662" width="68.140625" bestFit="1" customWidth="1"/>
    <col min="6663" max="6664" width="68.140625" customWidth="1"/>
    <col min="6665" max="6665" width="21.7109375" bestFit="1" customWidth="1"/>
    <col min="6666" max="6666" width="12.140625" bestFit="1" customWidth="1"/>
    <col min="6667" max="6667" width="31.7109375" bestFit="1" customWidth="1"/>
    <col min="6670" max="6670" width="23.28515625" bestFit="1" customWidth="1"/>
    <col min="6671" max="6671" width="107.140625" bestFit="1" customWidth="1"/>
    <col min="6913" max="6913" width="47.5703125" bestFit="1" customWidth="1"/>
    <col min="6914" max="6914" width="35.140625" bestFit="1" customWidth="1"/>
    <col min="6916" max="6916" width="8.42578125" bestFit="1" customWidth="1"/>
    <col min="6917" max="6917" width="27.28515625" bestFit="1" customWidth="1"/>
    <col min="6918" max="6918" width="68.140625" bestFit="1" customWidth="1"/>
    <col min="6919" max="6920" width="68.140625" customWidth="1"/>
    <col min="6921" max="6921" width="21.7109375" bestFit="1" customWidth="1"/>
    <col min="6922" max="6922" width="12.140625" bestFit="1" customWidth="1"/>
    <col min="6923" max="6923" width="31.7109375" bestFit="1" customWidth="1"/>
    <col min="6926" max="6926" width="23.28515625" bestFit="1" customWidth="1"/>
    <col min="6927" max="6927" width="107.140625" bestFit="1" customWidth="1"/>
    <col min="7169" max="7169" width="47.5703125" bestFit="1" customWidth="1"/>
    <col min="7170" max="7170" width="35.140625" bestFit="1" customWidth="1"/>
    <col min="7172" max="7172" width="8.42578125" bestFit="1" customWidth="1"/>
    <col min="7173" max="7173" width="27.28515625" bestFit="1" customWidth="1"/>
    <col min="7174" max="7174" width="68.140625" bestFit="1" customWidth="1"/>
    <col min="7175" max="7176" width="68.140625" customWidth="1"/>
    <col min="7177" max="7177" width="21.7109375" bestFit="1" customWidth="1"/>
    <col min="7178" max="7178" width="12.140625" bestFit="1" customWidth="1"/>
    <col min="7179" max="7179" width="31.7109375" bestFit="1" customWidth="1"/>
    <col min="7182" max="7182" width="23.28515625" bestFit="1" customWidth="1"/>
    <col min="7183" max="7183" width="107.140625" bestFit="1" customWidth="1"/>
    <col min="7425" max="7425" width="47.5703125" bestFit="1" customWidth="1"/>
    <col min="7426" max="7426" width="35.140625" bestFit="1" customWidth="1"/>
    <col min="7428" max="7428" width="8.42578125" bestFit="1" customWidth="1"/>
    <col min="7429" max="7429" width="27.28515625" bestFit="1" customWidth="1"/>
    <col min="7430" max="7430" width="68.140625" bestFit="1" customWidth="1"/>
    <col min="7431" max="7432" width="68.140625" customWidth="1"/>
    <col min="7433" max="7433" width="21.7109375" bestFit="1" customWidth="1"/>
    <col min="7434" max="7434" width="12.140625" bestFit="1" customWidth="1"/>
    <col min="7435" max="7435" width="31.7109375" bestFit="1" customWidth="1"/>
    <col min="7438" max="7438" width="23.28515625" bestFit="1" customWidth="1"/>
    <col min="7439" max="7439" width="107.140625" bestFit="1" customWidth="1"/>
    <col min="7681" max="7681" width="47.5703125" bestFit="1" customWidth="1"/>
    <col min="7682" max="7682" width="35.140625" bestFit="1" customWidth="1"/>
    <col min="7684" max="7684" width="8.42578125" bestFit="1" customWidth="1"/>
    <col min="7685" max="7685" width="27.28515625" bestFit="1" customWidth="1"/>
    <col min="7686" max="7686" width="68.140625" bestFit="1" customWidth="1"/>
    <col min="7687" max="7688" width="68.140625" customWidth="1"/>
    <col min="7689" max="7689" width="21.7109375" bestFit="1" customWidth="1"/>
    <col min="7690" max="7690" width="12.140625" bestFit="1" customWidth="1"/>
    <col min="7691" max="7691" width="31.7109375" bestFit="1" customWidth="1"/>
    <col min="7694" max="7694" width="23.28515625" bestFit="1" customWidth="1"/>
    <col min="7695" max="7695" width="107.140625" bestFit="1" customWidth="1"/>
    <col min="7937" max="7937" width="47.5703125" bestFit="1" customWidth="1"/>
    <col min="7938" max="7938" width="35.140625" bestFit="1" customWidth="1"/>
    <col min="7940" max="7940" width="8.42578125" bestFit="1" customWidth="1"/>
    <col min="7941" max="7941" width="27.28515625" bestFit="1" customWidth="1"/>
    <col min="7942" max="7942" width="68.140625" bestFit="1" customWidth="1"/>
    <col min="7943" max="7944" width="68.140625" customWidth="1"/>
    <col min="7945" max="7945" width="21.7109375" bestFit="1" customWidth="1"/>
    <col min="7946" max="7946" width="12.140625" bestFit="1" customWidth="1"/>
    <col min="7947" max="7947" width="31.7109375" bestFit="1" customWidth="1"/>
    <col min="7950" max="7950" width="23.28515625" bestFit="1" customWidth="1"/>
    <col min="7951" max="7951" width="107.140625" bestFit="1" customWidth="1"/>
    <col min="8193" max="8193" width="47.5703125" bestFit="1" customWidth="1"/>
    <col min="8194" max="8194" width="35.140625" bestFit="1" customWidth="1"/>
    <col min="8196" max="8196" width="8.42578125" bestFit="1" customWidth="1"/>
    <col min="8197" max="8197" width="27.28515625" bestFit="1" customWidth="1"/>
    <col min="8198" max="8198" width="68.140625" bestFit="1" customWidth="1"/>
    <col min="8199" max="8200" width="68.140625" customWidth="1"/>
    <col min="8201" max="8201" width="21.7109375" bestFit="1" customWidth="1"/>
    <col min="8202" max="8202" width="12.140625" bestFit="1" customWidth="1"/>
    <col min="8203" max="8203" width="31.7109375" bestFit="1" customWidth="1"/>
    <col min="8206" max="8206" width="23.28515625" bestFit="1" customWidth="1"/>
    <col min="8207" max="8207" width="107.140625" bestFit="1" customWidth="1"/>
    <col min="8449" max="8449" width="47.5703125" bestFit="1" customWidth="1"/>
    <col min="8450" max="8450" width="35.140625" bestFit="1" customWidth="1"/>
    <col min="8452" max="8452" width="8.42578125" bestFit="1" customWidth="1"/>
    <col min="8453" max="8453" width="27.28515625" bestFit="1" customWidth="1"/>
    <col min="8454" max="8454" width="68.140625" bestFit="1" customWidth="1"/>
    <col min="8455" max="8456" width="68.140625" customWidth="1"/>
    <col min="8457" max="8457" width="21.7109375" bestFit="1" customWidth="1"/>
    <col min="8458" max="8458" width="12.140625" bestFit="1" customWidth="1"/>
    <col min="8459" max="8459" width="31.7109375" bestFit="1" customWidth="1"/>
    <col min="8462" max="8462" width="23.28515625" bestFit="1" customWidth="1"/>
    <col min="8463" max="8463" width="107.140625" bestFit="1" customWidth="1"/>
    <col min="8705" max="8705" width="47.5703125" bestFit="1" customWidth="1"/>
    <col min="8706" max="8706" width="35.140625" bestFit="1" customWidth="1"/>
    <col min="8708" max="8708" width="8.42578125" bestFit="1" customWidth="1"/>
    <col min="8709" max="8709" width="27.28515625" bestFit="1" customWidth="1"/>
    <col min="8710" max="8710" width="68.140625" bestFit="1" customWidth="1"/>
    <col min="8711" max="8712" width="68.140625" customWidth="1"/>
    <col min="8713" max="8713" width="21.7109375" bestFit="1" customWidth="1"/>
    <col min="8714" max="8714" width="12.140625" bestFit="1" customWidth="1"/>
    <col min="8715" max="8715" width="31.7109375" bestFit="1" customWidth="1"/>
    <col min="8718" max="8718" width="23.28515625" bestFit="1" customWidth="1"/>
    <col min="8719" max="8719" width="107.140625" bestFit="1" customWidth="1"/>
    <col min="8961" max="8961" width="47.5703125" bestFit="1" customWidth="1"/>
    <col min="8962" max="8962" width="35.140625" bestFit="1" customWidth="1"/>
    <col min="8964" max="8964" width="8.42578125" bestFit="1" customWidth="1"/>
    <col min="8965" max="8965" width="27.28515625" bestFit="1" customWidth="1"/>
    <col min="8966" max="8966" width="68.140625" bestFit="1" customWidth="1"/>
    <col min="8967" max="8968" width="68.140625" customWidth="1"/>
    <col min="8969" max="8969" width="21.7109375" bestFit="1" customWidth="1"/>
    <col min="8970" max="8970" width="12.140625" bestFit="1" customWidth="1"/>
    <col min="8971" max="8971" width="31.7109375" bestFit="1" customWidth="1"/>
    <col min="8974" max="8974" width="23.28515625" bestFit="1" customWidth="1"/>
    <col min="8975" max="8975" width="107.140625" bestFit="1" customWidth="1"/>
    <col min="9217" max="9217" width="47.5703125" bestFit="1" customWidth="1"/>
    <col min="9218" max="9218" width="35.140625" bestFit="1" customWidth="1"/>
    <col min="9220" max="9220" width="8.42578125" bestFit="1" customWidth="1"/>
    <col min="9221" max="9221" width="27.28515625" bestFit="1" customWidth="1"/>
    <col min="9222" max="9222" width="68.140625" bestFit="1" customWidth="1"/>
    <col min="9223" max="9224" width="68.140625" customWidth="1"/>
    <col min="9225" max="9225" width="21.7109375" bestFit="1" customWidth="1"/>
    <col min="9226" max="9226" width="12.140625" bestFit="1" customWidth="1"/>
    <col min="9227" max="9227" width="31.7109375" bestFit="1" customWidth="1"/>
    <col min="9230" max="9230" width="23.28515625" bestFit="1" customWidth="1"/>
    <col min="9231" max="9231" width="107.140625" bestFit="1" customWidth="1"/>
    <col min="9473" max="9473" width="47.5703125" bestFit="1" customWidth="1"/>
    <col min="9474" max="9474" width="35.140625" bestFit="1" customWidth="1"/>
    <col min="9476" max="9476" width="8.42578125" bestFit="1" customWidth="1"/>
    <col min="9477" max="9477" width="27.28515625" bestFit="1" customWidth="1"/>
    <col min="9478" max="9478" width="68.140625" bestFit="1" customWidth="1"/>
    <col min="9479" max="9480" width="68.140625" customWidth="1"/>
    <col min="9481" max="9481" width="21.7109375" bestFit="1" customWidth="1"/>
    <col min="9482" max="9482" width="12.140625" bestFit="1" customWidth="1"/>
    <col min="9483" max="9483" width="31.7109375" bestFit="1" customWidth="1"/>
    <col min="9486" max="9486" width="23.28515625" bestFit="1" customWidth="1"/>
    <col min="9487" max="9487" width="107.140625" bestFit="1" customWidth="1"/>
    <col min="9729" max="9729" width="47.5703125" bestFit="1" customWidth="1"/>
    <col min="9730" max="9730" width="35.140625" bestFit="1" customWidth="1"/>
    <col min="9732" max="9732" width="8.42578125" bestFit="1" customWidth="1"/>
    <col min="9733" max="9733" width="27.28515625" bestFit="1" customWidth="1"/>
    <col min="9734" max="9734" width="68.140625" bestFit="1" customWidth="1"/>
    <col min="9735" max="9736" width="68.140625" customWidth="1"/>
    <col min="9737" max="9737" width="21.7109375" bestFit="1" customWidth="1"/>
    <col min="9738" max="9738" width="12.140625" bestFit="1" customWidth="1"/>
    <col min="9739" max="9739" width="31.7109375" bestFit="1" customWidth="1"/>
    <col min="9742" max="9742" width="23.28515625" bestFit="1" customWidth="1"/>
    <col min="9743" max="9743" width="107.140625" bestFit="1" customWidth="1"/>
    <col min="9985" max="9985" width="47.5703125" bestFit="1" customWidth="1"/>
    <col min="9986" max="9986" width="35.140625" bestFit="1" customWidth="1"/>
    <col min="9988" max="9988" width="8.42578125" bestFit="1" customWidth="1"/>
    <col min="9989" max="9989" width="27.28515625" bestFit="1" customWidth="1"/>
    <col min="9990" max="9990" width="68.140625" bestFit="1" customWidth="1"/>
    <col min="9991" max="9992" width="68.140625" customWidth="1"/>
    <col min="9993" max="9993" width="21.7109375" bestFit="1" customWidth="1"/>
    <col min="9994" max="9994" width="12.140625" bestFit="1" customWidth="1"/>
    <col min="9995" max="9995" width="31.7109375" bestFit="1" customWidth="1"/>
    <col min="9998" max="9998" width="23.28515625" bestFit="1" customWidth="1"/>
    <col min="9999" max="9999" width="107.140625" bestFit="1" customWidth="1"/>
    <col min="10241" max="10241" width="47.5703125" bestFit="1" customWidth="1"/>
    <col min="10242" max="10242" width="35.140625" bestFit="1" customWidth="1"/>
    <col min="10244" max="10244" width="8.42578125" bestFit="1" customWidth="1"/>
    <col min="10245" max="10245" width="27.28515625" bestFit="1" customWidth="1"/>
    <col min="10246" max="10246" width="68.140625" bestFit="1" customWidth="1"/>
    <col min="10247" max="10248" width="68.140625" customWidth="1"/>
    <col min="10249" max="10249" width="21.7109375" bestFit="1" customWidth="1"/>
    <col min="10250" max="10250" width="12.140625" bestFit="1" customWidth="1"/>
    <col min="10251" max="10251" width="31.7109375" bestFit="1" customWidth="1"/>
    <col min="10254" max="10254" width="23.28515625" bestFit="1" customWidth="1"/>
    <col min="10255" max="10255" width="107.140625" bestFit="1" customWidth="1"/>
    <col min="10497" max="10497" width="47.5703125" bestFit="1" customWidth="1"/>
    <col min="10498" max="10498" width="35.140625" bestFit="1" customWidth="1"/>
    <col min="10500" max="10500" width="8.42578125" bestFit="1" customWidth="1"/>
    <col min="10501" max="10501" width="27.28515625" bestFit="1" customWidth="1"/>
    <col min="10502" max="10502" width="68.140625" bestFit="1" customWidth="1"/>
    <col min="10503" max="10504" width="68.140625" customWidth="1"/>
    <col min="10505" max="10505" width="21.7109375" bestFit="1" customWidth="1"/>
    <col min="10506" max="10506" width="12.140625" bestFit="1" customWidth="1"/>
    <col min="10507" max="10507" width="31.7109375" bestFit="1" customWidth="1"/>
    <col min="10510" max="10510" width="23.28515625" bestFit="1" customWidth="1"/>
    <col min="10511" max="10511" width="107.140625" bestFit="1" customWidth="1"/>
    <col min="10753" max="10753" width="47.5703125" bestFit="1" customWidth="1"/>
    <col min="10754" max="10754" width="35.140625" bestFit="1" customWidth="1"/>
    <col min="10756" max="10756" width="8.42578125" bestFit="1" customWidth="1"/>
    <col min="10757" max="10757" width="27.28515625" bestFit="1" customWidth="1"/>
    <col min="10758" max="10758" width="68.140625" bestFit="1" customWidth="1"/>
    <col min="10759" max="10760" width="68.140625" customWidth="1"/>
    <col min="10761" max="10761" width="21.7109375" bestFit="1" customWidth="1"/>
    <col min="10762" max="10762" width="12.140625" bestFit="1" customWidth="1"/>
    <col min="10763" max="10763" width="31.7109375" bestFit="1" customWidth="1"/>
    <col min="10766" max="10766" width="23.28515625" bestFit="1" customWidth="1"/>
    <col min="10767" max="10767" width="107.140625" bestFit="1" customWidth="1"/>
    <col min="11009" max="11009" width="47.5703125" bestFit="1" customWidth="1"/>
    <col min="11010" max="11010" width="35.140625" bestFit="1" customWidth="1"/>
    <col min="11012" max="11012" width="8.42578125" bestFit="1" customWidth="1"/>
    <col min="11013" max="11013" width="27.28515625" bestFit="1" customWidth="1"/>
    <col min="11014" max="11014" width="68.140625" bestFit="1" customWidth="1"/>
    <col min="11015" max="11016" width="68.140625" customWidth="1"/>
    <col min="11017" max="11017" width="21.7109375" bestFit="1" customWidth="1"/>
    <col min="11018" max="11018" width="12.140625" bestFit="1" customWidth="1"/>
    <col min="11019" max="11019" width="31.7109375" bestFit="1" customWidth="1"/>
    <col min="11022" max="11022" width="23.28515625" bestFit="1" customWidth="1"/>
    <col min="11023" max="11023" width="107.140625" bestFit="1" customWidth="1"/>
    <col min="11265" max="11265" width="47.5703125" bestFit="1" customWidth="1"/>
    <col min="11266" max="11266" width="35.140625" bestFit="1" customWidth="1"/>
    <col min="11268" max="11268" width="8.42578125" bestFit="1" customWidth="1"/>
    <col min="11269" max="11269" width="27.28515625" bestFit="1" customWidth="1"/>
    <col min="11270" max="11270" width="68.140625" bestFit="1" customWidth="1"/>
    <col min="11271" max="11272" width="68.140625" customWidth="1"/>
    <col min="11273" max="11273" width="21.7109375" bestFit="1" customWidth="1"/>
    <col min="11274" max="11274" width="12.140625" bestFit="1" customWidth="1"/>
    <col min="11275" max="11275" width="31.7109375" bestFit="1" customWidth="1"/>
    <col min="11278" max="11278" width="23.28515625" bestFit="1" customWidth="1"/>
    <col min="11279" max="11279" width="107.140625" bestFit="1" customWidth="1"/>
    <col min="11521" max="11521" width="47.5703125" bestFit="1" customWidth="1"/>
    <col min="11522" max="11522" width="35.140625" bestFit="1" customWidth="1"/>
    <col min="11524" max="11524" width="8.42578125" bestFit="1" customWidth="1"/>
    <col min="11525" max="11525" width="27.28515625" bestFit="1" customWidth="1"/>
    <col min="11526" max="11526" width="68.140625" bestFit="1" customWidth="1"/>
    <col min="11527" max="11528" width="68.140625" customWidth="1"/>
    <col min="11529" max="11529" width="21.7109375" bestFit="1" customWidth="1"/>
    <col min="11530" max="11530" width="12.140625" bestFit="1" customWidth="1"/>
    <col min="11531" max="11531" width="31.7109375" bestFit="1" customWidth="1"/>
    <col min="11534" max="11534" width="23.28515625" bestFit="1" customWidth="1"/>
    <col min="11535" max="11535" width="107.140625" bestFit="1" customWidth="1"/>
    <col min="11777" max="11777" width="47.5703125" bestFit="1" customWidth="1"/>
    <col min="11778" max="11778" width="35.140625" bestFit="1" customWidth="1"/>
    <col min="11780" max="11780" width="8.42578125" bestFit="1" customWidth="1"/>
    <col min="11781" max="11781" width="27.28515625" bestFit="1" customWidth="1"/>
    <col min="11782" max="11782" width="68.140625" bestFit="1" customWidth="1"/>
    <col min="11783" max="11784" width="68.140625" customWidth="1"/>
    <col min="11785" max="11785" width="21.7109375" bestFit="1" customWidth="1"/>
    <col min="11786" max="11786" width="12.140625" bestFit="1" customWidth="1"/>
    <col min="11787" max="11787" width="31.7109375" bestFit="1" customWidth="1"/>
    <col min="11790" max="11790" width="23.28515625" bestFit="1" customWidth="1"/>
    <col min="11791" max="11791" width="107.140625" bestFit="1" customWidth="1"/>
    <col min="12033" max="12033" width="47.5703125" bestFit="1" customWidth="1"/>
    <col min="12034" max="12034" width="35.140625" bestFit="1" customWidth="1"/>
    <col min="12036" max="12036" width="8.42578125" bestFit="1" customWidth="1"/>
    <col min="12037" max="12037" width="27.28515625" bestFit="1" customWidth="1"/>
    <col min="12038" max="12038" width="68.140625" bestFit="1" customWidth="1"/>
    <col min="12039" max="12040" width="68.140625" customWidth="1"/>
    <col min="12041" max="12041" width="21.7109375" bestFit="1" customWidth="1"/>
    <col min="12042" max="12042" width="12.140625" bestFit="1" customWidth="1"/>
    <col min="12043" max="12043" width="31.7109375" bestFit="1" customWidth="1"/>
    <col min="12046" max="12046" width="23.28515625" bestFit="1" customWidth="1"/>
    <col min="12047" max="12047" width="107.140625" bestFit="1" customWidth="1"/>
    <col min="12289" max="12289" width="47.5703125" bestFit="1" customWidth="1"/>
    <col min="12290" max="12290" width="35.140625" bestFit="1" customWidth="1"/>
    <col min="12292" max="12292" width="8.42578125" bestFit="1" customWidth="1"/>
    <col min="12293" max="12293" width="27.28515625" bestFit="1" customWidth="1"/>
    <col min="12294" max="12294" width="68.140625" bestFit="1" customWidth="1"/>
    <col min="12295" max="12296" width="68.140625" customWidth="1"/>
    <col min="12297" max="12297" width="21.7109375" bestFit="1" customWidth="1"/>
    <col min="12298" max="12298" width="12.140625" bestFit="1" customWidth="1"/>
    <col min="12299" max="12299" width="31.7109375" bestFit="1" customWidth="1"/>
    <col min="12302" max="12302" width="23.28515625" bestFit="1" customWidth="1"/>
    <col min="12303" max="12303" width="107.140625" bestFit="1" customWidth="1"/>
    <col min="12545" max="12545" width="47.5703125" bestFit="1" customWidth="1"/>
    <col min="12546" max="12546" width="35.140625" bestFit="1" customWidth="1"/>
    <col min="12548" max="12548" width="8.42578125" bestFit="1" customWidth="1"/>
    <col min="12549" max="12549" width="27.28515625" bestFit="1" customWidth="1"/>
    <col min="12550" max="12550" width="68.140625" bestFit="1" customWidth="1"/>
    <col min="12551" max="12552" width="68.140625" customWidth="1"/>
    <col min="12553" max="12553" width="21.7109375" bestFit="1" customWidth="1"/>
    <col min="12554" max="12554" width="12.140625" bestFit="1" customWidth="1"/>
    <col min="12555" max="12555" width="31.7109375" bestFit="1" customWidth="1"/>
    <col min="12558" max="12558" width="23.28515625" bestFit="1" customWidth="1"/>
    <col min="12559" max="12559" width="107.140625" bestFit="1" customWidth="1"/>
    <col min="12801" max="12801" width="47.5703125" bestFit="1" customWidth="1"/>
    <col min="12802" max="12802" width="35.140625" bestFit="1" customWidth="1"/>
    <col min="12804" max="12804" width="8.42578125" bestFit="1" customWidth="1"/>
    <col min="12805" max="12805" width="27.28515625" bestFit="1" customWidth="1"/>
    <col min="12806" max="12806" width="68.140625" bestFit="1" customWidth="1"/>
    <col min="12807" max="12808" width="68.140625" customWidth="1"/>
    <col min="12809" max="12809" width="21.7109375" bestFit="1" customWidth="1"/>
    <col min="12810" max="12810" width="12.140625" bestFit="1" customWidth="1"/>
    <col min="12811" max="12811" width="31.7109375" bestFit="1" customWidth="1"/>
    <col min="12814" max="12814" width="23.28515625" bestFit="1" customWidth="1"/>
    <col min="12815" max="12815" width="107.140625" bestFit="1" customWidth="1"/>
    <col min="13057" max="13057" width="47.5703125" bestFit="1" customWidth="1"/>
    <col min="13058" max="13058" width="35.140625" bestFit="1" customWidth="1"/>
    <col min="13060" max="13060" width="8.42578125" bestFit="1" customWidth="1"/>
    <col min="13061" max="13061" width="27.28515625" bestFit="1" customWidth="1"/>
    <col min="13062" max="13062" width="68.140625" bestFit="1" customWidth="1"/>
    <col min="13063" max="13064" width="68.140625" customWidth="1"/>
    <col min="13065" max="13065" width="21.7109375" bestFit="1" customWidth="1"/>
    <col min="13066" max="13066" width="12.140625" bestFit="1" customWidth="1"/>
    <col min="13067" max="13067" width="31.7109375" bestFit="1" customWidth="1"/>
    <col min="13070" max="13070" width="23.28515625" bestFit="1" customWidth="1"/>
    <col min="13071" max="13071" width="107.140625" bestFit="1" customWidth="1"/>
    <col min="13313" max="13313" width="47.5703125" bestFit="1" customWidth="1"/>
    <col min="13314" max="13314" width="35.140625" bestFit="1" customWidth="1"/>
    <col min="13316" max="13316" width="8.42578125" bestFit="1" customWidth="1"/>
    <col min="13317" max="13317" width="27.28515625" bestFit="1" customWidth="1"/>
    <col min="13318" max="13318" width="68.140625" bestFit="1" customWidth="1"/>
    <col min="13319" max="13320" width="68.140625" customWidth="1"/>
    <col min="13321" max="13321" width="21.7109375" bestFit="1" customWidth="1"/>
    <col min="13322" max="13322" width="12.140625" bestFit="1" customWidth="1"/>
    <col min="13323" max="13323" width="31.7109375" bestFit="1" customWidth="1"/>
    <col min="13326" max="13326" width="23.28515625" bestFit="1" customWidth="1"/>
    <col min="13327" max="13327" width="107.140625" bestFit="1" customWidth="1"/>
    <col min="13569" max="13569" width="47.5703125" bestFit="1" customWidth="1"/>
    <col min="13570" max="13570" width="35.140625" bestFit="1" customWidth="1"/>
    <col min="13572" max="13572" width="8.42578125" bestFit="1" customWidth="1"/>
    <col min="13573" max="13573" width="27.28515625" bestFit="1" customWidth="1"/>
    <col min="13574" max="13574" width="68.140625" bestFit="1" customWidth="1"/>
    <col min="13575" max="13576" width="68.140625" customWidth="1"/>
    <col min="13577" max="13577" width="21.7109375" bestFit="1" customWidth="1"/>
    <col min="13578" max="13578" width="12.140625" bestFit="1" customWidth="1"/>
    <col min="13579" max="13579" width="31.7109375" bestFit="1" customWidth="1"/>
    <col min="13582" max="13582" width="23.28515625" bestFit="1" customWidth="1"/>
    <col min="13583" max="13583" width="107.140625" bestFit="1" customWidth="1"/>
    <col min="13825" max="13825" width="47.5703125" bestFit="1" customWidth="1"/>
    <col min="13826" max="13826" width="35.140625" bestFit="1" customWidth="1"/>
    <col min="13828" max="13828" width="8.42578125" bestFit="1" customWidth="1"/>
    <col min="13829" max="13829" width="27.28515625" bestFit="1" customWidth="1"/>
    <col min="13830" max="13830" width="68.140625" bestFit="1" customWidth="1"/>
    <col min="13831" max="13832" width="68.140625" customWidth="1"/>
    <col min="13833" max="13833" width="21.7109375" bestFit="1" customWidth="1"/>
    <col min="13834" max="13834" width="12.140625" bestFit="1" customWidth="1"/>
    <col min="13835" max="13835" width="31.7109375" bestFit="1" customWidth="1"/>
    <col min="13838" max="13838" width="23.28515625" bestFit="1" customWidth="1"/>
    <col min="13839" max="13839" width="107.140625" bestFit="1" customWidth="1"/>
    <col min="14081" max="14081" width="47.5703125" bestFit="1" customWidth="1"/>
    <col min="14082" max="14082" width="35.140625" bestFit="1" customWidth="1"/>
    <col min="14084" max="14084" width="8.42578125" bestFit="1" customWidth="1"/>
    <col min="14085" max="14085" width="27.28515625" bestFit="1" customWidth="1"/>
    <col min="14086" max="14086" width="68.140625" bestFit="1" customWidth="1"/>
    <col min="14087" max="14088" width="68.140625" customWidth="1"/>
    <col min="14089" max="14089" width="21.7109375" bestFit="1" customWidth="1"/>
    <col min="14090" max="14090" width="12.140625" bestFit="1" customWidth="1"/>
    <col min="14091" max="14091" width="31.7109375" bestFit="1" customWidth="1"/>
    <col min="14094" max="14094" width="23.28515625" bestFit="1" customWidth="1"/>
    <col min="14095" max="14095" width="107.140625" bestFit="1" customWidth="1"/>
    <col min="14337" max="14337" width="47.5703125" bestFit="1" customWidth="1"/>
    <col min="14338" max="14338" width="35.140625" bestFit="1" customWidth="1"/>
    <col min="14340" max="14340" width="8.42578125" bestFit="1" customWidth="1"/>
    <col min="14341" max="14341" width="27.28515625" bestFit="1" customWidth="1"/>
    <col min="14342" max="14342" width="68.140625" bestFit="1" customWidth="1"/>
    <col min="14343" max="14344" width="68.140625" customWidth="1"/>
    <col min="14345" max="14345" width="21.7109375" bestFit="1" customWidth="1"/>
    <col min="14346" max="14346" width="12.140625" bestFit="1" customWidth="1"/>
    <col min="14347" max="14347" width="31.7109375" bestFit="1" customWidth="1"/>
    <col min="14350" max="14350" width="23.28515625" bestFit="1" customWidth="1"/>
    <col min="14351" max="14351" width="107.140625" bestFit="1" customWidth="1"/>
    <col min="14593" max="14593" width="47.5703125" bestFit="1" customWidth="1"/>
    <col min="14594" max="14594" width="35.140625" bestFit="1" customWidth="1"/>
    <col min="14596" max="14596" width="8.42578125" bestFit="1" customWidth="1"/>
    <col min="14597" max="14597" width="27.28515625" bestFit="1" customWidth="1"/>
    <col min="14598" max="14598" width="68.140625" bestFit="1" customWidth="1"/>
    <col min="14599" max="14600" width="68.140625" customWidth="1"/>
    <col min="14601" max="14601" width="21.7109375" bestFit="1" customWidth="1"/>
    <col min="14602" max="14602" width="12.140625" bestFit="1" customWidth="1"/>
    <col min="14603" max="14603" width="31.7109375" bestFit="1" customWidth="1"/>
    <col min="14606" max="14606" width="23.28515625" bestFit="1" customWidth="1"/>
    <col min="14607" max="14607" width="107.140625" bestFit="1" customWidth="1"/>
    <col min="14849" max="14849" width="47.5703125" bestFit="1" customWidth="1"/>
    <col min="14850" max="14850" width="35.140625" bestFit="1" customWidth="1"/>
    <col min="14852" max="14852" width="8.42578125" bestFit="1" customWidth="1"/>
    <col min="14853" max="14853" width="27.28515625" bestFit="1" customWidth="1"/>
    <col min="14854" max="14854" width="68.140625" bestFit="1" customWidth="1"/>
    <col min="14855" max="14856" width="68.140625" customWidth="1"/>
    <col min="14857" max="14857" width="21.7109375" bestFit="1" customWidth="1"/>
    <col min="14858" max="14858" width="12.140625" bestFit="1" customWidth="1"/>
    <col min="14859" max="14859" width="31.7109375" bestFit="1" customWidth="1"/>
    <col min="14862" max="14862" width="23.28515625" bestFit="1" customWidth="1"/>
    <col min="14863" max="14863" width="107.140625" bestFit="1" customWidth="1"/>
    <col min="15105" max="15105" width="47.5703125" bestFit="1" customWidth="1"/>
    <col min="15106" max="15106" width="35.140625" bestFit="1" customWidth="1"/>
    <col min="15108" max="15108" width="8.42578125" bestFit="1" customWidth="1"/>
    <col min="15109" max="15109" width="27.28515625" bestFit="1" customWidth="1"/>
    <col min="15110" max="15110" width="68.140625" bestFit="1" customWidth="1"/>
    <col min="15111" max="15112" width="68.140625" customWidth="1"/>
    <col min="15113" max="15113" width="21.7109375" bestFit="1" customWidth="1"/>
    <col min="15114" max="15114" width="12.140625" bestFit="1" customWidth="1"/>
    <col min="15115" max="15115" width="31.7109375" bestFit="1" customWidth="1"/>
    <col min="15118" max="15118" width="23.28515625" bestFit="1" customWidth="1"/>
    <col min="15119" max="15119" width="107.140625" bestFit="1" customWidth="1"/>
    <col min="15361" max="15361" width="47.5703125" bestFit="1" customWidth="1"/>
    <col min="15362" max="15362" width="35.140625" bestFit="1" customWidth="1"/>
    <col min="15364" max="15364" width="8.42578125" bestFit="1" customWidth="1"/>
    <col min="15365" max="15365" width="27.28515625" bestFit="1" customWidth="1"/>
    <col min="15366" max="15366" width="68.140625" bestFit="1" customWidth="1"/>
    <col min="15367" max="15368" width="68.140625" customWidth="1"/>
    <col min="15369" max="15369" width="21.7109375" bestFit="1" customWidth="1"/>
    <col min="15370" max="15370" width="12.140625" bestFit="1" customWidth="1"/>
    <col min="15371" max="15371" width="31.7109375" bestFit="1" customWidth="1"/>
    <col min="15374" max="15374" width="23.28515625" bestFit="1" customWidth="1"/>
    <col min="15375" max="15375" width="107.140625" bestFit="1" customWidth="1"/>
    <col min="15617" max="15617" width="47.5703125" bestFit="1" customWidth="1"/>
    <col min="15618" max="15618" width="35.140625" bestFit="1" customWidth="1"/>
    <col min="15620" max="15620" width="8.42578125" bestFit="1" customWidth="1"/>
    <col min="15621" max="15621" width="27.28515625" bestFit="1" customWidth="1"/>
    <col min="15622" max="15622" width="68.140625" bestFit="1" customWidth="1"/>
    <col min="15623" max="15624" width="68.140625" customWidth="1"/>
    <col min="15625" max="15625" width="21.7109375" bestFit="1" customWidth="1"/>
    <col min="15626" max="15626" width="12.140625" bestFit="1" customWidth="1"/>
    <col min="15627" max="15627" width="31.7109375" bestFit="1" customWidth="1"/>
    <col min="15630" max="15630" width="23.28515625" bestFit="1" customWidth="1"/>
    <col min="15631" max="15631" width="107.140625" bestFit="1" customWidth="1"/>
    <col min="15873" max="15873" width="47.5703125" bestFit="1" customWidth="1"/>
    <col min="15874" max="15874" width="35.140625" bestFit="1" customWidth="1"/>
    <col min="15876" max="15876" width="8.42578125" bestFit="1" customWidth="1"/>
    <col min="15877" max="15877" width="27.28515625" bestFit="1" customWidth="1"/>
    <col min="15878" max="15878" width="68.140625" bestFit="1" customWidth="1"/>
    <col min="15879" max="15880" width="68.140625" customWidth="1"/>
    <col min="15881" max="15881" width="21.7109375" bestFit="1" customWidth="1"/>
    <col min="15882" max="15882" width="12.140625" bestFit="1" customWidth="1"/>
    <col min="15883" max="15883" width="31.7109375" bestFit="1" customWidth="1"/>
    <col min="15886" max="15886" width="23.28515625" bestFit="1" customWidth="1"/>
    <col min="15887" max="15887" width="107.140625" bestFit="1" customWidth="1"/>
    <col min="16129" max="16129" width="47.5703125" bestFit="1" customWidth="1"/>
    <col min="16130" max="16130" width="35.140625" bestFit="1" customWidth="1"/>
    <col min="16132" max="16132" width="8.42578125" bestFit="1" customWidth="1"/>
    <col min="16133" max="16133" width="27.28515625" bestFit="1" customWidth="1"/>
    <col min="16134" max="16134" width="68.140625" bestFit="1" customWidth="1"/>
    <col min="16135" max="16136" width="68.140625" customWidth="1"/>
    <col min="16137" max="16137" width="21.7109375" bestFit="1" customWidth="1"/>
    <col min="16138" max="16138" width="12.140625" bestFit="1" customWidth="1"/>
    <col min="16139" max="16139" width="31.7109375" bestFit="1" customWidth="1"/>
    <col min="16142" max="16142" width="23.28515625" bestFit="1" customWidth="1"/>
    <col min="16143" max="16143" width="107.140625" bestFit="1" customWidth="1"/>
  </cols>
  <sheetData>
    <row r="1" spans="1:27" x14ac:dyDescent="0.25">
      <c r="A1" s="12" t="s">
        <v>100</v>
      </c>
      <c r="B1" t="s">
        <v>101</v>
      </c>
      <c r="C1" t="s">
        <v>102</v>
      </c>
      <c r="D1" t="s">
        <v>103</v>
      </c>
      <c r="E1" t="s">
        <v>104</v>
      </c>
      <c r="F1" t="s">
        <v>105</v>
      </c>
      <c r="G1" s="12" t="s">
        <v>106</v>
      </c>
      <c r="H1" s="12" t="s">
        <v>107</v>
      </c>
      <c r="I1" t="s">
        <v>108</v>
      </c>
      <c r="J1" t="s">
        <v>109</v>
      </c>
      <c r="K1" t="s">
        <v>110</v>
      </c>
      <c r="L1" t="s">
        <v>97</v>
      </c>
      <c r="M1" t="s">
        <v>111</v>
      </c>
      <c r="N1" t="s">
        <v>112</v>
      </c>
      <c r="O1" t="s">
        <v>113</v>
      </c>
      <c r="P1" t="s">
        <v>114</v>
      </c>
      <c r="Q1" t="s">
        <v>115</v>
      </c>
      <c r="R1" t="s">
        <v>116</v>
      </c>
      <c r="S1" t="s">
        <v>117</v>
      </c>
      <c r="T1" t="s">
        <v>118</v>
      </c>
      <c r="U1" t="s">
        <v>119</v>
      </c>
      <c r="V1" t="s">
        <v>120</v>
      </c>
      <c r="W1" t="s">
        <v>121</v>
      </c>
      <c r="X1" t="s">
        <v>122</v>
      </c>
      <c r="Y1" t="s">
        <v>123</v>
      </c>
      <c r="Z1" t="s">
        <v>124</v>
      </c>
      <c r="AA1" t="s">
        <v>125</v>
      </c>
    </row>
    <row r="2" spans="1:27" x14ac:dyDescent="0.25">
      <c r="A2" s="12" t="s">
        <v>281</v>
      </c>
      <c r="B2" t="s">
        <v>127</v>
      </c>
      <c r="C2" t="s">
        <v>128</v>
      </c>
      <c r="D2" t="s">
        <v>31</v>
      </c>
      <c r="E2" t="s">
        <v>78</v>
      </c>
      <c r="F2" t="s">
        <v>179</v>
      </c>
      <c r="G2" t="s">
        <v>180</v>
      </c>
      <c r="H2" t="s">
        <v>181</v>
      </c>
      <c r="I2" t="s">
        <v>182</v>
      </c>
      <c r="J2" t="s">
        <v>183</v>
      </c>
      <c r="K2" t="s">
        <v>184</v>
      </c>
      <c r="L2" t="s">
        <v>98</v>
      </c>
      <c r="M2" t="s">
        <v>135</v>
      </c>
      <c r="N2" t="s">
        <v>142</v>
      </c>
      <c r="O2" t="s">
        <v>138</v>
      </c>
      <c r="P2">
        <v>48</v>
      </c>
      <c r="Q2" t="s">
        <v>138</v>
      </c>
      <c r="R2">
        <v>20</v>
      </c>
      <c r="S2" t="s">
        <v>138</v>
      </c>
      <c r="T2" t="s">
        <v>138</v>
      </c>
      <c r="U2">
        <v>28</v>
      </c>
      <c r="V2" t="s">
        <v>138</v>
      </c>
      <c r="W2" t="s">
        <v>138</v>
      </c>
      <c r="X2" t="s">
        <v>138</v>
      </c>
      <c r="Y2" t="s">
        <v>139</v>
      </c>
      <c r="Z2">
        <v>28</v>
      </c>
      <c r="AA2" s="12" t="s">
        <v>140</v>
      </c>
    </row>
    <row r="3" spans="1:27" x14ac:dyDescent="0.25">
      <c r="A3" t="s">
        <v>193</v>
      </c>
      <c r="B3" t="s">
        <v>127</v>
      </c>
      <c r="C3" t="s">
        <v>128</v>
      </c>
      <c r="D3" t="s">
        <v>45</v>
      </c>
      <c r="E3" t="s">
        <v>194</v>
      </c>
      <c r="F3" t="s">
        <v>195</v>
      </c>
      <c r="G3" t="s">
        <v>196</v>
      </c>
      <c r="H3" t="s">
        <v>197</v>
      </c>
      <c r="I3" t="s">
        <v>198</v>
      </c>
      <c r="J3" t="s">
        <v>199</v>
      </c>
      <c r="K3" t="s">
        <v>200</v>
      </c>
      <c r="L3" t="s">
        <v>99</v>
      </c>
      <c r="M3" t="s">
        <v>139</v>
      </c>
      <c r="N3" t="s">
        <v>201</v>
      </c>
      <c r="O3" t="s">
        <v>202</v>
      </c>
      <c r="P3">
        <v>139</v>
      </c>
      <c r="Q3" t="s">
        <v>138</v>
      </c>
      <c r="R3" t="s">
        <v>138</v>
      </c>
      <c r="S3" t="s">
        <v>138</v>
      </c>
      <c r="T3" t="s">
        <v>138</v>
      </c>
      <c r="U3">
        <v>91</v>
      </c>
      <c r="V3">
        <v>16</v>
      </c>
      <c r="W3" t="s">
        <v>138</v>
      </c>
      <c r="X3" t="s">
        <v>203</v>
      </c>
      <c r="Y3" t="s">
        <v>139</v>
      </c>
      <c r="Z3">
        <v>107</v>
      </c>
      <c r="AA3" s="12" t="s">
        <v>140</v>
      </c>
    </row>
    <row r="4" spans="1:27" x14ac:dyDescent="0.25">
      <c r="A4" t="s">
        <v>163</v>
      </c>
      <c r="B4" t="s">
        <v>127</v>
      </c>
      <c r="C4" t="s">
        <v>128</v>
      </c>
      <c r="D4" t="s">
        <v>31</v>
      </c>
      <c r="E4" s="7" t="s">
        <v>77</v>
      </c>
      <c r="F4" t="s">
        <v>164</v>
      </c>
      <c r="G4" t="s">
        <v>165</v>
      </c>
      <c r="H4" t="s">
        <v>166</v>
      </c>
      <c r="I4" t="s">
        <v>132</v>
      </c>
      <c r="J4" t="s">
        <v>167</v>
      </c>
      <c r="K4" t="s">
        <v>168</v>
      </c>
      <c r="L4" t="s">
        <v>98</v>
      </c>
      <c r="M4" t="s">
        <v>135</v>
      </c>
      <c r="N4" t="s">
        <v>142</v>
      </c>
      <c r="O4" t="s">
        <v>138</v>
      </c>
      <c r="P4">
        <v>104</v>
      </c>
      <c r="Q4" t="s">
        <v>138</v>
      </c>
      <c r="R4">
        <v>79</v>
      </c>
      <c r="S4" t="s">
        <v>138</v>
      </c>
      <c r="T4" t="s">
        <v>138</v>
      </c>
      <c r="U4">
        <v>25</v>
      </c>
      <c r="V4" t="s">
        <v>138</v>
      </c>
      <c r="W4" t="s">
        <v>138</v>
      </c>
      <c r="X4" t="s">
        <v>138</v>
      </c>
      <c r="Y4" t="s">
        <v>139</v>
      </c>
      <c r="Z4">
        <v>25</v>
      </c>
      <c r="AA4" s="12" t="s">
        <v>140</v>
      </c>
    </row>
    <row r="5" spans="1:27" x14ac:dyDescent="0.25">
      <c r="A5" t="s">
        <v>169</v>
      </c>
      <c r="B5" t="s">
        <v>127</v>
      </c>
      <c r="C5" t="s">
        <v>128</v>
      </c>
      <c r="D5" t="s">
        <v>31</v>
      </c>
      <c r="E5" t="s">
        <v>77</v>
      </c>
      <c r="F5" t="s">
        <v>170</v>
      </c>
      <c r="G5" t="s">
        <v>171</v>
      </c>
      <c r="H5" t="s">
        <v>166</v>
      </c>
      <c r="I5" t="s">
        <v>151</v>
      </c>
      <c r="J5" t="s">
        <v>172</v>
      </c>
      <c r="K5" t="s">
        <v>173</v>
      </c>
      <c r="L5" t="s">
        <v>99</v>
      </c>
      <c r="M5" t="s">
        <v>135</v>
      </c>
      <c r="N5" t="s">
        <v>142</v>
      </c>
      <c r="O5" t="s">
        <v>138</v>
      </c>
      <c r="P5">
        <v>40</v>
      </c>
      <c r="Q5" t="s">
        <v>138</v>
      </c>
      <c r="R5" t="s">
        <v>138</v>
      </c>
      <c r="S5" t="s">
        <v>138</v>
      </c>
      <c r="T5" t="s">
        <v>138</v>
      </c>
      <c r="U5">
        <v>40</v>
      </c>
      <c r="V5" t="s">
        <v>138</v>
      </c>
      <c r="W5" t="s">
        <v>138</v>
      </c>
      <c r="X5" t="s">
        <v>138</v>
      </c>
      <c r="Y5" t="s">
        <v>139</v>
      </c>
      <c r="Z5">
        <v>40</v>
      </c>
      <c r="AA5" s="12" t="s">
        <v>140</v>
      </c>
    </row>
    <row r="6" spans="1:27" x14ac:dyDescent="0.25">
      <c r="A6" t="s">
        <v>204</v>
      </c>
      <c r="B6" t="s">
        <v>127</v>
      </c>
      <c r="C6" t="s">
        <v>128</v>
      </c>
      <c r="D6" t="s">
        <v>31</v>
      </c>
      <c r="E6" t="s">
        <v>44</v>
      </c>
      <c r="F6" t="s">
        <v>205</v>
      </c>
      <c r="G6" t="s">
        <v>206</v>
      </c>
      <c r="H6" t="s">
        <v>207</v>
      </c>
      <c r="I6" t="s">
        <v>208</v>
      </c>
      <c r="J6" t="s">
        <v>209</v>
      </c>
      <c r="K6" t="s">
        <v>210</v>
      </c>
      <c r="L6" t="s">
        <v>99</v>
      </c>
      <c r="M6" t="s">
        <v>139</v>
      </c>
      <c r="N6" t="s">
        <v>152</v>
      </c>
      <c r="O6" t="s">
        <v>211</v>
      </c>
      <c r="P6">
        <v>122</v>
      </c>
      <c r="Q6" t="s">
        <v>138</v>
      </c>
      <c r="R6" t="s">
        <v>138</v>
      </c>
      <c r="S6" t="s">
        <v>138</v>
      </c>
      <c r="T6" t="s">
        <v>138</v>
      </c>
      <c r="U6">
        <v>102</v>
      </c>
      <c r="V6">
        <v>20</v>
      </c>
      <c r="W6" t="s">
        <v>138</v>
      </c>
      <c r="X6" t="s">
        <v>138</v>
      </c>
      <c r="Y6" t="s">
        <v>139</v>
      </c>
      <c r="Z6">
        <v>122</v>
      </c>
      <c r="AA6" s="12" t="s">
        <v>140</v>
      </c>
    </row>
    <row r="7" spans="1:27" x14ac:dyDescent="0.25">
      <c r="A7" t="s">
        <v>413</v>
      </c>
      <c r="B7" t="s">
        <v>127</v>
      </c>
      <c r="C7" t="s">
        <v>417</v>
      </c>
      <c r="D7" t="s">
        <v>141</v>
      </c>
      <c r="E7" t="s">
        <v>416</v>
      </c>
      <c r="F7" t="s">
        <v>414</v>
      </c>
      <c r="G7" t="s">
        <v>418</v>
      </c>
      <c r="H7" t="s">
        <v>419</v>
      </c>
      <c r="I7" t="s">
        <v>151</v>
      </c>
      <c r="AA7" s="12"/>
    </row>
    <row r="8" spans="1:27" x14ac:dyDescent="0.25">
      <c r="A8" t="s">
        <v>222</v>
      </c>
      <c r="B8" t="s">
        <v>127</v>
      </c>
      <c r="C8" t="s">
        <v>128</v>
      </c>
      <c r="D8" t="s">
        <v>31</v>
      </c>
      <c r="E8" t="s">
        <v>44</v>
      </c>
      <c r="F8" t="s">
        <v>223</v>
      </c>
      <c r="G8" t="s">
        <v>224</v>
      </c>
      <c r="H8" t="s">
        <v>207</v>
      </c>
      <c r="I8" t="s">
        <v>151</v>
      </c>
      <c r="J8" t="s">
        <v>225</v>
      </c>
      <c r="K8" t="s">
        <v>226</v>
      </c>
      <c r="L8" t="s">
        <v>99</v>
      </c>
      <c r="M8" t="s">
        <v>135</v>
      </c>
      <c r="N8" t="s">
        <v>152</v>
      </c>
      <c r="O8" t="s">
        <v>227</v>
      </c>
      <c r="P8">
        <v>52</v>
      </c>
      <c r="Q8" t="s">
        <v>138</v>
      </c>
      <c r="R8" t="s">
        <v>138</v>
      </c>
      <c r="S8" t="s">
        <v>138</v>
      </c>
      <c r="T8" t="s">
        <v>138</v>
      </c>
      <c r="U8">
        <v>52</v>
      </c>
      <c r="V8" t="s">
        <v>138</v>
      </c>
      <c r="W8" t="s">
        <v>138</v>
      </c>
      <c r="X8" t="s">
        <v>138</v>
      </c>
      <c r="Y8" t="s">
        <v>139</v>
      </c>
      <c r="Z8">
        <v>40</v>
      </c>
      <c r="AA8" s="12" t="s">
        <v>140</v>
      </c>
    </row>
    <row r="9" spans="1:27" x14ac:dyDescent="0.25">
      <c r="A9" t="s">
        <v>235</v>
      </c>
      <c r="B9" t="s">
        <v>127</v>
      </c>
      <c r="C9" t="s">
        <v>128</v>
      </c>
      <c r="D9" t="s">
        <v>31</v>
      </c>
      <c r="E9" t="s">
        <v>81</v>
      </c>
      <c r="F9" t="s">
        <v>240</v>
      </c>
      <c r="G9" t="s">
        <v>248</v>
      </c>
      <c r="H9" t="s">
        <v>252</v>
      </c>
      <c r="I9" t="s">
        <v>249</v>
      </c>
      <c r="AA9" s="12" t="s">
        <v>140</v>
      </c>
    </row>
    <row r="10" spans="1:27" x14ac:dyDescent="0.25">
      <c r="A10" t="s">
        <v>143</v>
      </c>
      <c r="B10" t="s">
        <v>127</v>
      </c>
      <c r="C10" t="s">
        <v>128</v>
      </c>
      <c r="D10" t="s">
        <v>45</v>
      </c>
      <c r="E10" t="s">
        <v>144</v>
      </c>
      <c r="F10" t="s">
        <v>145</v>
      </c>
      <c r="G10" t="s">
        <v>146</v>
      </c>
      <c r="H10" t="s">
        <v>254</v>
      </c>
      <c r="I10" t="s">
        <v>148</v>
      </c>
      <c r="J10" t="s">
        <v>149</v>
      </c>
      <c r="K10" t="s">
        <v>150</v>
      </c>
      <c r="L10" t="s">
        <v>98</v>
      </c>
      <c r="M10" t="s">
        <v>139</v>
      </c>
      <c r="N10" t="s">
        <v>142</v>
      </c>
      <c r="O10" t="s">
        <v>138</v>
      </c>
      <c r="P10">
        <v>157</v>
      </c>
      <c r="Q10" t="s">
        <v>138</v>
      </c>
      <c r="R10">
        <v>53</v>
      </c>
      <c r="S10" t="s">
        <v>138</v>
      </c>
      <c r="T10" t="s">
        <v>138</v>
      </c>
      <c r="U10">
        <v>84</v>
      </c>
      <c r="V10">
        <v>20</v>
      </c>
      <c r="W10" t="s">
        <v>138</v>
      </c>
      <c r="X10" t="s">
        <v>138</v>
      </c>
      <c r="Y10" t="s">
        <v>139</v>
      </c>
      <c r="Z10">
        <v>104</v>
      </c>
      <c r="AA10" s="12" t="s">
        <v>140</v>
      </c>
    </row>
    <row r="11" spans="1:27" x14ac:dyDescent="0.25">
      <c r="A11" t="s">
        <v>229</v>
      </c>
      <c r="B11" t="s">
        <v>127</v>
      </c>
      <c r="C11" t="s">
        <v>230</v>
      </c>
      <c r="D11" t="s">
        <v>31</v>
      </c>
      <c r="E11" t="s">
        <v>231</v>
      </c>
      <c r="F11" t="s">
        <v>232</v>
      </c>
      <c r="G11" t="s">
        <v>233</v>
      </c>
      <c r="H11" t="s">
        <v>251</v>
      </c>
      <c r="I11" t="s">
        <v>99</v>
      </c>
      <c r="Y11" t="s">
        <v>139</v>
      </c>
      <c r="AA11" s="12" t="s">
        <v>140</v>
      </c>
    </row>
    <row r="12" spans="1:27" x14ac:dyDescent="0.25">
      <c r="A12" t="s">
        <v>234</v>
      </c>
      <c r="B12" t="s">
        <v>212</v>
      </c>
      <c r="C12" t="s">
        <v>128</v>
      </c>
      <c r="D12" t="s">
        <v>31</v>
      </c>
      <c r="E12" t="s">
        <v>213</v>
      </c>
      <c r="F12" t="s">
        <v>214</v>
      </c>
      <c r="G12" t="s">
        <v>215</v>
      </c>
      <c r="H12" t="s">
        <v>216</v>
      </c>
      <c r="I12" t="s">
        <v>217</v>
      </c>
      <c r="J12" t="s">
        <v>218</v>
      </c>
      <c r="K12" t="s">
        <v>219</v>
      </c>
      <c r="L12" t="s">
        <v>99</v>
      </c>
      <c r="M12" t="s">
        <v>135</v>
      </c>
      <c r="N12" t="s">
        <v>220</v>
      </c>
      <c r="O12" t="s">
        <v>221</v>
      </c>
      <c r="P12">
        <v>120</v>
      </c>
      <c r="Q12">
        <v>30</v>
      </c>
      <c r="R12" t="s">
        <v>138</v>
      </c>
      <c r="S12" t="s">
        <v>138</v>
      </c>
      <c r="T12" t="s">
        <v>138</v>
      </c>
      <c r="U12">
        <v>120</v>
      </c>
      <c r="V12" t="s">
        <v>138</v>
      </c>
      <c r="W12" t="s">
        <v>138</v>
      </c>
      <c r="X12" t="s">
        <v>138</v>
      </c>
      <c r="Y12" t="s">
        <v>139</v>
      </c>
      <c r="Z12">
        <v>120</v>
      </c>
      <c r="AA12" s="12" t="s">
        <v>140</v>
      </c>
    </row>
    <row r="13" spans="1:27" x14ac:dyDescent="0.25">
      <c r="A13" t="s">
        <v>185</v>
      </c>
      <c r="B13" t="s">
        <v>127</v>
      </c>
      <c r="C13" t="s">
        <v>186</v>
      </c>
      <c r="D13" t="s">
        <v>45</v>
      </c>
      <c r="E13" t="s">
        <v>42</v>
      </c>
      <c r="F13" t="s">
        <v>187</v>
      </c>
      <c r="G13" t="s">
        <v>188</v>
      </c>
      <c r="H13" t="s">
        <v>189</v>
      </c>
      <c r="I13" t="s">
        <v>190</v>
      </c>
      <c r="J13">
        <v>141725139</v>
      </c>
      <c r="K13" t="s">
        <v>191</v>
      </c>
      <c r="L13" t="s">
        <v>99</v>
      </c>
      <c r="M13" t="s">
        <v>135</v>
      </c>
      <c r="N13" t="s">
        <v>152</v>
      </c>
      <c r="O13" t="s">
        <v>192</v>
      </c>
      <c r="P13">
        <v>120</v>
      </c>
      <c r="Q13" t="s">
        <v>138</v>
      </c>
      <c r="R13" t="s">
        <v>138</v>
      </c>
      <c r="S13" t="s">
        <v>138</v>
      </c>
      <c r="T13" t="s">
        <v>138</v>
      </c>
      <c r="U13">
        <v>100</v>
      </c>
      <c r="V13" t="s">
        <v>138</v>
      </c>
      <c r="W13" t="s">
        <v>138</v>
      </c>
      <c r="X13">
        <v>20</v>
      </c>
      <c r="Y13" t="s">
        <v>139</v>
      </c>
      <c r="Z13">
        <v>100</v>
      </c>
      <c r="AA13" s="12" t="s">
        <v>140</v>
      </c>
    </row>
    <row r="14" spans="1:27" x14ac:dyDescent="0.25">
      <c r="A14" t="s">
        <v>126</v>
      </c>
      <c r="B14" t="s">
        <v>127</v>
      </c>
      <c r="C14" t="s">
        <v>128</v>
      </c>
      <c r="D14" t="s">
        <v>31</v>
      </c>
      <c r="E14" t="s">
        <v>79</v>
      </c>
      <c r="F14" s="12" t="s">
        <v>129</v>
      </c>
      <c r="G14" s="12" t="s">
        <v>130</v>
      </c>
      <c r="H14" s="12" t="s">
        <v>253</v>
      </c>
      <c r="I14" t="s">
        <v>132</v>
      </c>
      <c r="J14" t="s">
        <v>133</v>
      </c>
      <c r="K14" t="s">
        <v>134</v>
      </c>
      <c r="L14" t="s">
        <v>98</v>
      </c>
      <c r="M14" t="s">
        <v>135</v>
      </c>
      <c r="N14" t="s">
        <v>136</v>
      </c>
      <c r="O14" t="s">
        <v>137</v>
      </c>
      <c r="P14">
        <v>99</v>
      </c>
      <c r="Q14" t="s">
        <v>138</v>
      </c>
      <c r="R14">
        <v>40</v>
      </c>
      <c r="S14" t="s">
        <v>138</v>
      </c>
      <c r="T14" t="s">
        <v>138</v>
      </c>
      <c r="U14">
        <v>59</v>
      </c>
      <c r="V14" t="s">
        <v>138</v>
      </c>
      <c r="W14" t="s">
        <v>138</v>
      </c>
      <c r="X14" t="s">
        <v>138</v>
      </c>
      <c r="Y14" t="s">
        <v>139</v>
      </c>
      <c r="Z14">
        <v>59</v>
      </c>
      <c r="AA14" s="12" t="s">
        <v>140</v>
      </c>
    </row>
    <row r="15" spans="1:27" x14ac:dyDescent="0.25">
      <c r="A15" t="s">
        <v>174</v>
      </c>
      <c r="B15" t="s">
        <v>127</v>
      </c>
      <c r="C15" t="s">
        <v>128</v>
      </c>
      <c r="D15" t="s">
        <v>31</v>
      </c>
      <c r="E15" t="s">
        <v>79</v>
      </c>
      <c r="F15" t="s">
        <v>175</v>
      </c>
      <c r="G15" t="s">
        <v>176</v>
      </c>
      <c r="H15" t="s">
        <v>131</v>
      </c>
      <c r="I15" t="s">
        <v>132</v>
      </c>
      <c r="J15" t="s">
        <v>177</v>
      </c>
      <c r="K15" t="s">
        <v>178</v>
      </c>
      <c r="L15" t="s">
        <v>98</v>
      </c>
      <c r="M15" t="s">
        <v>135</v>
      </c>
      <c r="N15" t="s">
        <v>142</v>
      </c>
      <c r="O15" t="s">
        <v>138</v>
      </c>
      <c r="P15">
        <v>59</v>
      </c>
      <c r="Q15" t="s">
        <v>138</v>
      </c>
      <c r="R15">
        <v>25</v>
      </c>
      <c r="S15" t="s">
        <v>138</v>
      </c>
      <c r="T15" t="s">
        <v>138</v>
      </c>
      <c r="U15">
        <v>34</v>
      </c>
      <c r="V15" t="s">
        <v>138</v>
      </c>
      <c r="W15" t="s">
        <v>138</v>
      </c>
      <c r="X15" t="s">
        <v>138</v>
      </c>
      <c r="Y15" t="s">
        <v>139</v>
      </c>
      <c r="Z15">
        <v>34</v>
      </c>
      <c r="AA15" s="12" t="s">
        <v>140</v>
      </c>
    </row>
    <row r="16" spans="1:27" x14ac:dyDescent="0.25">
      <c r="A16" t="s">
        <v>153</v>
      </c>
      <c r="B16" t="s">
        <v>127</v>
      </c>
      <c r="C16" t="s">
        <v>154</v>
      </c>
      <c r="D16" t="s">
        <v>31</v>
      </c>
      <c r="E16" t="s">
        <v>155</v>
      </c>
      <c r="F16" t="s">
        <v>156</v>
      </c>
      <c r="G16" t="s">
        <v>157</v>
      </c>
      <c r="H16" t="s">
        <v>158</v>
      </c>
      <c r="I16" t="s">
        <v>132</v>
      </c>
      <c r="J16" t="s">
        <v>159</v>
      </c>
      <c r="K16" t="s">
        <v>160</v>
      </c>
      <c r="L16" t="s">
        <v>98</v>
      </c>
      <c r="M16" t="s">
        <v>135</v>
      </c>
      <c r="N16" t="s">
        <v>161</v>
      </c>
      <c r="O16" t="s">
        <v>162</v>
      </c>
      <c r="P16">
        <v>43</v>
      </c>
      <c r="Q16" t="s">
        <v>138</v>
      </c>
      <c r="R16">
        <v>25</v>
      </c>
      <c r="S16" t="s">
        <v>138</v>
      </c>
      <c r="T16" t="s">
        <v>138</v>
      </c>
      <c r="U16">
        <v>18</v>
      </c>
      <c r="V16" t="s">
        <v>138</v>
      </c>
      <c r="W16" t="s">
        <v>138</v>
      </c>
      <c r="X16" t="s">
        <v>138</v>
      </c>
      <c r="Y16" t="s">
        <v>139</v>
      </c>
      <c r="Z16">
        <v>18</v>
      </c>
      <c r="AA16" s="12" t="s">
        <v>140</v>
      </c>
    </row>
    <row r="17" spans="1:27" x14ac:dyDescent="0.25">
      <c r="A17" t="s">
        <v>260</v>
      </c>
      <c r="B17" t="s">
        <v>127</v>
      </c>
      <c r="C17" t="s">
        <v>128</v>
      </c>
      <c r="D17" t="s">
        <v>31</v>
      </c>
      <c r="E17" t="s">
        <v>44</v>
      </c>
      <c r="F17" t="s">
        <v>261</v>
      </c>
      <c r="G17" t="s">
        <v>262</v>
      </c>
      <c r="H17" t="s">
        <v>250</v>
      </c>
      <c r="I17" t="s">
        <v>132</v>
      </c>
      <c r="J17" t="s">
        <v>263</v>
      </c>
      <c r="L17" t="s">
        <v>98</v>
      </c>
      <c r="O17" t="s">
        <v>138</v>
      </c>
      <c r="AA17" s="12" t="s">
        <v>140</v>
      </c>
    </row>
    <row r="18" spans="1:27" x14ac:dyDescent="0.25">
      <c r="A18" t="s">
        <v>265</v>
      </c>
      <c r="B18" t="s">
        <v>127</v>
      </c>
      <c r="C18" t="s">
        <v>267</v>
      </c>
      <c r="D18" t="s">
        <v>141</v>
      </c>
      <c r="E18" t="s">
        <v>266</v>
      </c>
      <c r="F18" t="s">
        <v>269</v>
      </c>
      <c r="G18" t="s">
        <v>268</v>
      </c>
      <c r="H18" t="s">
        <v>270</v>
      </c>
      <c r="I18" t="s">
        <v>132</v>
      </c>
      <c r="J18" t="s">
        <v>271</v>
      </c>
      <c r="K18" s="17" t="s">
        <v>272</v>
      </c>
      <c r="L18" t="s">
        <v>98</v>
      </c>
      <c r="N18" t="s">
        <v>142</v>
      </c>
      <c r="O18" t="s">
        <v>138</v>
      </c>
      <c r="AA18" s="12" t="s">
        <v>140</v>
      </c>
    </row>
    <row r="19" spans="1:27" x14ac:dyDescent="0.25">
      <c r="A19" t="s">
        <v>274</v>
      </c>
      <c r="B19" t="s">
        <v>127</v>
      </c>
      <c r="C19" t="s">
        <v>128</v>
      </c>
      <c r="D19" t="s">
        <v>31</v>
      </c>
      <c r="E19" t="s">
        <v>44</v>
      </c>
      <c r="F19" t="s">
        <v>276</v>
      </c>
      <c r="G19" t="s">
        <v>275</v>
      </c>
      <c r="H19" t="s">
        <v>207</v>
      </c>
      <c r="I19" t="s">
        <v>151</v>
      </c>
      <c r="L19" t="s">
        <v>99</v>
      </c>
      <c r="AA19" s="12" t="s">
        <v>140</v>
      </c>
    </row>
    <row r="20" spans="1:27" x14ac:dyDescent="0.25">
      <c r="A20" t="s">
        <v>300</v>
      </c>
      <c r="B20" t="s">
        <v>127</v>
      </c>
      <c r="C20" t="s">
        <v>128</v>
      </c>
      <c r="D20" t="s">
        <v>31</v>
      </c>
      <c r="E20" t="s">
        <v>44</v>
      </c>
      <c r="F20" t="s">
        <v>303</v>
      </c>
      <c r="G20" t="s">
        <v>304</v>
      </c>
      <c r="H20" t="s">
        <v>207</v>
      </c>
      <c r="I20" t="s">
        <v>151</v>
      </c>
      <c r="AA20" s="23"/>
    </row>
    <row r="21" spans="1:27" x14ac:dyDescent="0.25">
      <c r="A21" s="49" t="s">
        <v>435</v>
      </c>
      <c r="B21" t="s">
        <v>127</v>
      </c>
      <c r="D21" t="s">
        <v>31</v>
      </c>
      <c r="E21" t="s">
        <v>438</v>
      </c>
      <c r="AA21" s="12"/>
    </row>
    <row r="22" spans="1:27" x14ac:dyDescent="0.25">
      <c r="A22" t="s">
        <v>310</v>
      </c>
      <c r="B22" t="s">
        <v>127</v>
      </c>
      <c r="C22" t="s">
        <v>267</v>
      </c>
      <c r="D22" t="s">
        <v>141</v>
      </c>
      <c r="E22" t="s">
        <v>312</v>
      </c>
      <c r="F22" s="26" t="s">
        <v>311</v>
      </c>
      <c r="G22" t="s">
        <v>313</v>
      </c>
      <c r="H22" t="s">
        <v>314</v>
      </c>
      <c r="I22" t="s">
        <v>151</v>
      </c>
      <c r="AA22" s="12"/>
    </row>
    <row r="23" spans="1:27" x14ac:dyDescent="0.25">
      <c r="A23" t="s">
        <v>307</v>
      </c>
      <c r="B23" t="s">
        <v>127</v>
      </c>
      <c r="C23" t="s">
        <v>128</v>
      </c>
      <c r="D23" t="s">
        <v>31</v>
      </c>
      <c r="E23" t="s">
        <v>213</v>
      </c>
      <c r="F23" t="s">
        <v>308</v>
      </c>
      <c r="G23" t="s">
        <v>309</v>
      </c>
      <c r="H23" t="s">
        <v>213</v>
      </c>
      <c r="I23" t="s">
        <v>151</v>
      </c>
      <c r="AA23" s="12"/>
    </row>
    <row r="24" spans="1:27" x14ac:dyDescent="0.25">
      <c r="A24" t="s">
        <v>315</v>
      </c>
      <c r="B24" t="s">
        <v>127</v>
      </c>
      <c r="C24" t="s">
        <v>128</v>
      </c>
      <c r="D24" t="s">
        <v>31</v>
      </c>
      <c r="E24" t="s">
        <v>316</v>
      </c>
      <c r="F24" t="s">
        <v>317</v>
      </c>
      <c r="AA24" s="12"/>
    </row>
    <row r="25" spans="1:27" x14ac:dyDescent="0.25">
      <c r="A25" t="s">
        <v>354</v>
      </c>
      <c r="B25" t="s">
        <v>127</v>
      </c>
      <c r="C25" t="s">
        <v>267</v>
      </c>
      <c r="D25" t="s">
        <v>141</v>
      </c>
      <c r="E25" t="s">
        <v>355</v>
      </c>
      <c r="F25" t="s">
        <v>356</v>
      </c>
      <c r="AA25" s="12"/>
    </row>
    <row r="26" spans="1:27" x14ac:dyDescent="0.25">
      <c r="A26" t="s">
        <v>403</v>
      </c>
      <c r="B26" t="s">
        <v>127</v>
      </c>
      <c r="D26" t="s">
        <v>31</v>
      </c>
      <c r="E26" t="s">
        <v>369</v>
      </c>
      <c r="F26" t="s">
        <v>370</v>
      </c>
      <c r="AA26" s="12"/>
    </row>
    <row r="27" spans="1:27" x14ac:dyDescent="0.25">
      <c r="A27" s="45" t="s">
        <v>424</v>
      </c>
      <c r="B27" t="s">
        <v>127</v>
      </c>
      <c r="D27" t="s">
        <v>31</v>
      </c>
      <c r="E27" t="s">
        <v>31</v>
      </c>
      <c r="F27" t="s">
        <v>426</v>
      </c>
      <c r="I27" t="s">
        <v>151</v>
      </c>
      <c r="AA27" s="12"/>
    </row>
    <row r="28" spans="1:27" x14ac:dyDescent="0.25">
      <c r="A28" s="46" t="s">
        <v>454</v>
      </c>
      <c r="B28" t="s">
        <v>127</v>
      </c>
      <c r="C28" t="s">
        <v>456</v>
      </c>
      <c r="D28" t="s">
        <v>141</v>
      </c>
      <c r="E28" t="s">
        <v>458</v>
      </c>
      <c r="F28" t="s">
        <v>459</v>
      </c>
      <c r="AA28" s="12"/>
    </row>
    <row r="29" spans="1:27" x14ac:dyDescent="0.25">
      <c r="A29" t="s">
        <v>469</v>
      </c>
      <c r="B29" t="s">
        <v>127</v>
      </c>
      <c r="C29" t="s">
        <v>473</v>
      </c>
      <c r="D29" t="s">
        <v>31</v>
      </c>
      <c r="E29" t="s">
        <v>31</v>
      </c>
      <c r="F29" s="68" t="s">
        <v>474</v>
      </c>
      <c r="AA29" s="12"/>
    </row>
    <row r="30" spans="1:27" x14ac:dyDescent="0.25">
      <c r="A30" t="s">
        <v>291</v>
      </c>
      <c r="B30" t="s">
        <v>127</v>
      </c>
      <c r="C30" t="s">
        <v>186</v>
      </c>
      <c r="D30" t="s">
        <v>285</v>
      </c>
      <c r="E30" t="s">
        <v>286</v>
      </c>
      <c r="F30" t="s">
        <v>287</v>
      </c>
      <c r="G30" t="s">
        <v>288</v>
      </c>
      <c r="H30" t="s">
        <v>289</v>
      </c>
      <c r="J30" t="s">
        <v>290</v>
      </c>
      <c r="AA30" s="61"/>
    </row>
    <row r="43" spans="1:1" x14ac:dyDescent="0.25">
      <c r="A43" s="18"/>
    </row>
  </sheetData>
  <sortState xmlns:xlrd2="http://schemas.microsoft.com/office/spreadsheetml/2017/richdata2" ref="A2:AA16">
    <sortCondition ref="E1"/>
  </sortState>
  <phoneticPr fontId="9" type="noConversion"/>
  <conditionalFormatting sqref="A7">
    <cfRule type="duplicateValues" dxfId="542" priority="4"/>
  </conditionalFormatting>
  <conditionalFormatting sqref="A26">
    <cfRule type="duplicateValues" dxfId="541" priority="6"/>
  </conditionalFormatting>
  <conditionalFormatting sqref="A30">
    <cfRule type="duplicateValues" dxfId="540" priority="1"/>
  </conditionalFormatting>
  <conditionalFormatting sqref="A43 A2:A6 A23 A8:A9 A11:A20">
    <cfRule type="duplicateValues" dxfId="539" priority="11"/>
  </conditionalFormatting>
  <hyperlinks>
    <hyperlink ref="K18" r:id="rId1" xr:uid="{00000000-0004-0000-0300-000000000000}"/>
  </hyperlinks>
  <pageMargins left="0.7" right="0.7" top="0.75" bottom="0.75" header="0.3" footer="0.3"/>
  <pageSetup paperSize="9" orientation="portrait"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43"/>
  <sheetViews>
    <sheetView topLeftCell="O1" zoomScale="115" zoomScaleNormal="115" workbookViewId="0">
      <pane ySplit="1" topLeftCell="A32" activePane="bottomLeft" state="frozen"/>
      <selection activeCell="I1" sqref="I1"/>
      <selection pane="bottomLeft" activeCell="U38" sqref="U38"/>
    </sheetView>
  </sheetViews>
  <sheetFormatPr defaultRowHeight="15" x14ac:dyDescent="0.25"/>
  <cols>
    <col min="1" max="1" width="30" customWidth="1"/>
    <col min="2" max="2" width="8.7109375" bestFit="1" customWidth="1"/>
    <col min="3" max="3" width="22.140625" customWidth="1"/>
    <col min="4" max="4" width="23.42578125" style="2" customWidth="1"/>
    <col min="5" max="5" width="9" customWidth="1"/>
    <col min="6" max="6" width="17.85546875" customWidth="1"/>
    <col min="7" max="7" width="42.85546875" style="2" customWidth="1"/>
    <col min="8" max="8" width="16.85546875" style="16" customWidth="1"/>
    <col min="9" max="9" width="30" style="16" customWidth="1"/>
    <col min="10" max="10" width="13.7109375" customWidth="1"/>
    <col min="11" max="12" width="14.42578125" customWidth="1"/>
    <col min="13" max="14" width="30" customWidth="1"/>
    <col min="15" max="19" width="30" style="3" customWidth="1"/>
    <col min="20" max="20" width="30" style="25" customWidth="1"/>
    <col min="21" max="21" width="30" style="58" customWidth="1"/>
  </cols>
  <sheetData>
    <row r="1" spans="1:21" s="2" customFormat="1" ht="70.5" customHeight="1" x14ac:dyDescent="0.25">
      <c r="A1" s="95" t="s">
        <v>46</v>
      </c>
      <c r="B1" s="95" t="s">
        <v>49</v>
      </c>
      <c r="C1" s="96" t="s">
        <v>75</v>
      </c>
      <c r="D1" s="96" t="s">
        <v>87</v>
      </c>
      <c r="E1" s="97" t="s">
        <v>50</v>
      </c>
      <c r="F1" s="97" t="s">
        <v>381</v>
      </c>
      <c r="G1" s="96" t="s">
        <v>236</v>
      </c>
      <c r="H1" s="98" t="s">
        <v>90</v>
      </c>
      <c r="I1" s="99" t="s">
        <v>228</v>
      </c>
      <c r="J1" s="96" t="s">
        <v>91</v>
      </c>
      <c r="K1" s="96" t="s">
        <v>47</v>
      </c>
      <c r="L1" s="96" t="s">
        <v>48</v>
      </c>
      <c r="M1" s="100" t="s">
        <v>466</v>
      </c>
      <c r="N1" s="101" t="s">
        <v>273</v>
      </c>
      <c r="O1" s="102" t="s">
        <v>477</v>
      </c>
      <c r="P1" s="101" t="s">
        <v>479</v>
      </c>
      <c r="Q1" s="101" t="s">
        <v>478</v>
      </c>
      <c r="R1" s="74" t="s">
        <v>258</v>
      </c>
      <c r="S1" s="74" t="s">
        <v>366</v>
      </c>
      <c r="T1" s="75" t="s">
        <v>292</v>
      </c>
      <c r="U1" s="103" t="s">
        <v>476</v>
      </c>
    </row>
    <row r="2" spans="1:21" ht="27" customHeight="1" x14ac:dyDescent="0.25">
      <c r="A2" s="82" t="s">
        <v>460</v>
      </c>
      <c r="B2" s="104" t="s">
        <v>465</v>
      </c>
      <c r="C2" s="6" t="s">
        <v>461</v>
      </c>
      <c r="D2" s="20"/>
      <c r="E2" s="6" t="s">
        <v>51</v>
      </c>
      <c r="F2" s="6" t="s">
        <v>383</v>
      </c>
      <c r="G2" s="6" t="s">
        <v>163</v>
      </c>
      <c r="H2" s="21" t="s">
        <v>463</v>
      </c>
      <c r="I2" s="8" t="s">
        <v>163</v>
      </c>
      <c r="J2" s="105">
        <v>46023</v>
      </c>
      <c r="K2" s="105">
        <v>46387</v>
      </c>
      <c r="L2" s="6">
        <f>(K2-J2)+1</f>
        <v>365</v>
      </c>
      <c r="M2" s="106">
        <v>41.98</v>
      </c>
      <c r="N2" s="106">
        <f t="shared" ref="N2:N35" si="0">L2*M2</f>
        <v>15322.699999999999</v>
      </c>
      <c r="O2" s="107">
        <f>+'ANAG-ASSISTITI'!AB26</f>
        <v>0</v>
      </c>
      <c r="P2" s="106">
        <f>+ROUND(Anag_Prestazione[[#This Row],[ Comp. Utenza Mensile ANNO 2026]],2)</f>
        <v>0</v>
      </c>
      <c r="Q2" s="106">
        <f>+Anag_Prestazione[[#This Row],[Colonna2 comp. Utenza mensile ANNO 2026 ARROT]]*12/365*Anag_Prestazione[[#This Row],[Giorni]]</f>
        <v>0</v>
      </c>
      <c r="R2" s="106">
        <f>Anag_Prestazione[[#This Row],[TOT_Retta Annua]]-Anag_Prestazione[[#This Row],[Comp. Utenza 
Totale ANNO 2026]]</f>
        <v>15322.699999999999</v>
      </c>
      <c r="S2" s="106">
        <f>+ROUND(Anag_Prestazione[[#This Row],[TOT_CISA31]],2)</f>
        <v>15322.7</v>
      </c>
      <c r="T2" s="43"/>
      <c r="U2" s="108">
        <f>+Anag_Prestazione[[#This Row],[TOT_CISA31_arrotondam]]+Anag_Prestazione[[#This Row],[correttivo anno]]</f>
        <v>15322.7</v>
      </c>
    </row>
    <row r="3" spans="1:21" ht="27" customHeight="1" x14ac:dyDescent="0.25">
      <c r="A3" s="82" t="s">
        <v>460</v>
      </c>
      <c r="B3" s="104" t="s">
        <v>465</v>
      </c>
      <c r="C3" s="6" t="s">
        <v>461</v>
      </c>
      <c r="D3" s="20" t="s">
        <v>280</v>
      </c>
      <c r="E3" s="6" t="s">
        <v>51</v>
      </c>
      <c r="F3" s="6" t="s">
        <v>383</v>
      </c>
      <c r="G3" s="6" t="s">
        <v>163</v>
      </c>
      <c r="H3" s="21" t="s">
        <v>463</v>
      </c>
      <c r="I3" s="8" t="s">
        <v>163</v>
      </c>
      <c r="J3" s="105">
        <v>46023</v>
      </c>
      <c r="K3" s="105">
        <v>46387</v>
      </c>
      <c r="L3" s="6">
        <v>1</v>
      </c>
      <c r="M3" s="106">
        <v>36</v>
      </c>
      <c r="N3" s="106">
        <f t="shared" si="0"/>
        <v>36</v>
      </c>
      <c r="O3" s="107">
        <v>0</v>
      </c>
      <c r="P3" s="106">
        <f>+ROUND(Anag_Prestazione[[#This Row],[ Comp. Utenza Mensile ANNO 2026]],2)</f>
        <v>0</v>
      </c>
      <c r="Q3" s="106">
        <f>+Anag_Prestazione[[#This Row],[Colonna2 comp. Utenza mensile ANNO 2026 ARROT]]*12/365*Anag_Prestazione[[#This Row],[Giorni]]</f>
        <v>0</v>
      </c>
      <c r="R3" s="106">
        <f>Anag_Prestazione[[#This Row],[TOT_Retta Annua]]-Anag_Prestazione[[#This Row],[Comp. Utenza 
Totale ANNO 2026]]</f>
        <v>36</v>
      </c>
      <c r="S3" s="106">
        <f>+ROUND(Anag_Prestazione[[#This Row],[TOT_CISA31]],2)</f>
        <v>36</v>
      </c>
      <c r="T3" s="43">
        <v>24</v>
      </c>
      <c r="U3" s="108">
        <f>+Anag_Prestazione[[#This Row],[TOT_CISA31_arrotondam]]+Anag_Prestazione[[#This Row],[correttivo anno]]</f>
        <v>60</v>
      </c>
    </row>
    <row r="4" spans="1:21" ht="27" customHeight="1" x14ac:dyDescent="0.25">
      <c r="A4" s="82" t="s">
        <v>378</v>
      </c>
      <c r="B4" s="104" t="s">
        <v>379</v>
      </c>
      <c r="C4" s="6" t="s">
        <v>380</v>
      </c>
      <c r="D4" s="20"/>
      <c r="E4" s="6" t="s">
        <v>51</v>
      </c>
      <c r="F4" s="6" t="s">
        <v>384</v>
      </c>
      <c r="G4" s="6" t="s">
        <v>305</v>
      </c>
      <c r="H4" s="21" t="s">
        <v>299</v>
      </c>
      <c r="I4" s="8" t="s">
        <v>300</v>
      </c>
      <c r="J4" s="105">
        <v>46023</v>
      </c>
      <c r="K4" s="105">
        <v>46387</v>
      </c>
      <c r="L4" s="6">
        <f>(K4-J4)+1</f>
        <v>365</v>
      </c>
      <c r="M4" s="106">
        <v>50.33</v>
      </c>
      <c r="N4" s="106">
        <f t="shared" si="0"/>
        <v>18370.45</v>
      </c>
      <c r="O4" s="107">
        <f>+'ANAG-ASSISTITI'!AB14</f>
        <v>956.7208333333333</v>
      </c>
      <c r="P4" s="106">
        <f>+ROUND(Anag_Prestazione[[#This Row],[ Comp. Utenza Mensile ANNO 2026]],2)</f>
        <v>956.72</v>
      </c>
      <c r="Q4" s="106">
        <f>+Anag_Prestazione[[#This Row],[Colonna2 comp. Utenza mensile ANNO 2026 ARROT]]*12/365*Anag_Prestazione[[#This Row],[Giorni]]</f>
        <v>11480.64</v>
      </c>
      <c r="R4" s="106">
        <f>Anag_Prestazione[[#This Row],[TOT_Retta Annua]]-Anag_Prestazione[[#This Row],[Comp. Utenza 
Totale ANNO 2026]]</f>
        <v>6889.8100000000013</v>
      </c>
      <c r="S4" s="106">
        <f>+ROUND(Anag_Prestazione[[#This Row],[TOT_CISA31]],2)</f>
        <v>6889.81</v>
      </c>
      <c r="T4" s="43">
        <v>50</v>
      </c>
      <c r="U4" s="108">
        <f>+Anag_Prestazione[[#This Row],[TOT_CISA31_arrotondam]]+Anag_Prestazione[[#This Row],[correttivo anno]]</f>
        <v>6939.81</v>
      </c>
    </row>
    <row r="5" spans="1:21" ht="27" customHeight="1" x14ac:dyDescent="0.25">
      <c r="A5" s="82" t="s">
        <v>388</v>
      </c>
      <c r="B5" s="104" t="s">
        <v>390</v>
      </c>
      <c r="C5" s="6" t="s">
        <v>387</v>
      </c>
      <c r="D5" s="20"/>
      <c r="E5" s="6" t="s">
        <v>51</v>
      </c>
      <c r="F5" s="6" t="s">
        <v>391</v>
      </c>
      <c r="G5" s="6" t="s">
        <v>277</v>
      </c>
      <c r="H5" s="21" t="s">
        <v>279</v>
      </c>
      <c r="I5" s="8" t="s">
        <v>274</v>
      </c>
      <c r="J5" s="105">
        <v>46023</v>
      </c>
      <c r="K5" s="105">
        <v>46387</v>
      </c>
      <c r="L5" s="6">
        <f>(K5-J5)+1</f>
        <v>365</v>
      </c>
      <c r="M5" s="106">
        <v>40.67</v>
      </c>
      <c r="N5" s="106">
        <f t="shared" si="0"/>
        <v>14844.550000000001</v>
      </c>
      <c r="O5" s="107">
        <f>+'ANAG-ASSISTITI'!AB12</f>
        <v>1178.0641666666668</v>
      </c>
      <c r="P5" s="106">
        <f>+ROUND(O5,2)</f>
        <v>1178.06</v>
      </c>
      <c r="Q5" s="106">
        <f>+Anag_Prestazione[[#This Row],[Colonna2 comp. Utenza mensile ANNO 2026 ARROT]]*12/365*Anag_Prestazione[[#This Row],[Giorni]]</f>
        <v>14136.72</v>
      </c>
      <c r="R5" s="106">
        <f>Anag_Prestazione[[#This Row],[TOT_Retta Annua]]-Anag_Prestazione[[#This Row],[Comp. Utenza 
Totale ANNO 2026]]</f>
        <v>707.83000000000175</v>
      </c>
      <c r="S5" s="106">
        <f>+ROUND(Anag_Prestazione[[#This Row],[TOT_CISA31]],2)</f>
        <v>707.83</v>
      </c>
      <c r="T5" s="43">
        <v>50</v>
      </c>
      <c r="U5" s="108">
        <f>+Anag_Prestazione[[#This Row],[TOT_CISA31_arrotondam]]+Anag_Prestazione[[#This Row],[correttivo anno]]</f>
        <v>757.83</v>
      </c>
    </row>
    <row r="6" spans="1:21" ht="27" customHeight="1" x14ac:dyDescent="0.25">
      <c r="A6" s="82" t="s">
        <v>293</v>
      </c>
      <c r="B6" s="104" t="s">
        <v>294</v>
      </c>
      <c r="C6" s="6" t="s">
        <v>295</v>
      </c>
      <c r="D6" s="20"/>
      <c r="E6" s="6" t="s">
        <v>51</v>
      </c>
      <c r="F6" s="6" t="s">
        <v>391</v>
      </c>
      <c r="G6" s="6" t="s">
        <v>260</v>
      </c>
      <c r="H6" s="21" t="s">
        <v>264</v>
      </c>
      <c r="I6" s="8" t="s">
        <v>260</v>
      </c>
      <c r="J6" s="105">
        <v>46023</v>
      </c>
      <c r="K6" s="105">
        <v>46387</v>
      </c>
      <c r="L6" s="6">
        <v>12</v>
      </c>
      <c r="M6" s="106">
        <v>1900</v>
      </c>
      <c r="N6" s="106">
        <f t="shared" si="0"/>
        <v>22800</v>
      </c>
      <c r="O6" s="106">
        <v>555.79</v>
      </c>
      <c r="P6" s="106">
        <f>+ROUND(Anag_Prestazione[[#This Row],[ Comp. Utenza Mensile ANNO 2026]],2)</f>
        <v>555.79</v>
      </c>
      <c r="Q6" s="106">
        <f>+Anag_Prestazione[[#This Row],[Colonna2 comp. Utenza mensile ANNO 2026 ARROT]]*12/365*Anag_Prestazione[[#This Row],[Giorni]]</f>
        <v>219.27057534246575</v>
      </c>
      <c r="R6" s="106">
        <f>Anag_Prestazione[[#This Row],[TOT_Retta Annua]]-Anag_Prestazione[[#This Row],[Comp. Utenza 
Totale ANNO 2026]]</f>
        <v>22580.729424657533</v>
      </c>
      <c r="S6" s="106">
        <f>+ROUND(Anag_Prestazione[[#This Row],[TOT_CISA31]],2)</f>
        <v>22580.73</v>
      </c>
      <c r="T6" s="43">
        <v>50</v>
      </c>
      <c r="U6" s="108">
        <f>+Anag_Prestazione[[#This Row],[TOT_CISA31_arrotondam]]+Anag_Prestazione[[#This Row],[correttivo anno]]</f>
        <v>22630.73</v>
      </c>
    </row>
    <row r="7" spans="1:21" ht="27" customHeight="1" x14ac:dyDescent="0.25">
      <c r="A7" s="82" t="s">
        <v>293</v>
      </c>
      <c r="B7" s="104" t="s">
        <v>294</v>
      </c>
      <c r="C7" s="6" t="s">
        <v>295</v>
      </c>
      <c r="D7" s="20" t="s">
        <v>280</v>
      </c>
      <c r="E7" s="6" t="s">
        <v>51</v>
      </c>
      <c r="F7" s="6" t="s">
        <v>391</v>
      </c>
      <c r="G7" s="6" t="s">
        <v>260</v>
      </c>
      <c r="H7" s="21" t="s">
        <v>264</v>
      </c>
      <c r="I7" s="8" t="s">
        <v>260</v>
      </c>
      <c r="J7" s="105">
        <v>46023</v>
      </c>
      <c r="K7" s="105">
        <v>46387</v>
      </c>
      <c r="L7" s="6">
        <v>1</v>
      </c>
      <c r="M7" s="106">
        <v>36</v>
      </c>
      <c r="N7" s="106">
        <f t="shared" si="0"/>
        <v>36</v>
      </c>
      <c r="O7" s="106">
        <v>0</v>
      </c>
      <c r="P7" s="106">
        <f>+ROUND(Anag_Prestazione[[#This Row],[ Comp. Utenza Mensile ANNO 2026]],2)</f>
        <v>0</v>
      </c>
      <c r="Q7" s="106">
        <f>+Anag_Prestazione[[#This Row],[Colonna2 comp. Utenza mensile ANNO 2026 ARROT]]*12/365*Anag_Prestazione[[#This Row],[Giorni]]</f>
        <v>0</v>
      </c>
      <c r="R7" s="106">
        <f>Anag_Prestazione[[#This Row],[TOT_Retta Annua]]-Anag_Prestazione[[#This Row],[Comp. Utenza 
Totale ANNO 2026]]</f>
        <v>36</v>
      </c>
      <c r="S7" s="106">
        <f>+ROUND(Anag_Prestazione[[#This Row],[TOT_CISA31]],2)</f>
        <v>36</v>
      </c>
      <c r="T7" s="44"/>
      <c r="U7" s="108">
        <f>+Anag_Prestazione[[#This Row],[TOT_CISA31_arrotondam]]+Anag_Prestazione[[#This Row],[correttivo anno]]</f>
        <v>36</v>
      </c>
    </row>
    <row r="8" spans="1:21" ht="27.75" customHeight="1" x14ac:dyDescent="0.25">
      <c r="A8" s="82" t="s">
        <v>84</v>
      </c>
      <c r="B8" s="104" t="s">
        <v>95</v>
      </c>
      <c r="C8" s="6" t="s">
        <v>88</v>
      </c>
      <c r="D8" s="20"/>
      <c r="E8" s="6" t="s">
        <v>51</v>
      </c>
      <c r="F8" s="6" t="s">
        <v>383</v>
      </c>
      <c r="G8" s="6" t="s">
        <v>434</v>
      </c>
      <c r="H8" s="21" t="s">
        <v>436</v>
      </c>
      <c r="I8" s="8" t="s">
        <v>435</v>
      </c>
      <c r="J8" s="105">
        <v>46023</v>
      </c>
      <c r="K8" s="105">
        <v>46387</v>
      </c>
      <c r="L8" s="6">
        <f>(K8-J8)+1</f>
        <v>365</v>
      </c>
      <c r="M8" s="106">
        <v>38.380000000000003</v>
      </c>
      <c r="N8" s="106">
        <f t="shared" si="0"/>
        <v>14008.7</v>
      </c>
      <c r="O8" s="106">
        <f>+'ANAG-ASSISTITI'!AB2</f>
        <v>692.51916666666659</v>
      </c>
      <c r="P8" s="106">
        <f>+ROUND(Anag_Prestazione[[#This Row],[ Comp. Utenza Mensile ANNO 2026]],2)</f>
        <v>692.52</v>
      </c>
      <c r="Q8" s="106">
        <f>+Anag_Prestazione[[#This Row],[Colonna2 comp. Utenza mensile ANNO 2026 ARROT]]*12/365*Anag_Prestazione[[#This Row],[Giorni]]</f>
        <v>8310.24</v>
      </c>
      <c r="R8" s="106">
        <f>Anag_Prestazione[[#This Row],[TOT_Retta Annua]]-Anag_Prestazione[[#This Row],[Comp. Utenza 
Totale ANNO 2026]]</f>
        <v>5698.4600000000009</v>
      </c>
      <c r="S8" s="106">
        <f>+ROUND(Anag_Prestazione[[#This Row],[TOT_CISA31]],2)</f>
        <v>5698.46</v>
      </c>
      <c r="T8" s="44">
        <v>50</v>
      </c>
      <c r="U8" s="108">
        <f>+Anag_Prestazione[[#This Row],[TOT_CISA31_arrotondam]]+Anag_Prestazione[[#This Row],[correttivo anno]]</f>
        <v>5748.46</v>
      </c>
    </row>
    <row r="9" spans="1:21" ht="27" customHeight="1" x14ac:dyDescent="0.25">
      <c r="A9" s="82" t="s">
        <v>84</v>
      </c>
      <c r="B9" s="104" t="s">
        <v>95</v>
      </c>
      <c r="C9" s="6" t="s">
        <v>88</v>
      </c>
      <c r="D9" s="20" t="s">
        <v>280</v>
      </c>
      <c r="E9" s="6" t="s">
        <v>51</v>
      </c>
      <c r="F9" s="6" t="s">
        <v>383</v>
      </c>
      <c r="G9" s="6" t="s">
        <v>434</v>
      </c>
      <c r="H9" s="21" t="s">
        <v>436</v>
      </c>
      <c r="I9" s="8" t="s">
        <v>435</v>
      </c>
      <c r="J9" s="105">
        <v>46023</v>
      </c>
      <c r="K9" s="105">
        <v>46387</v>
      </c>
      <c r="L9" s="6">
        <v>1</v>
      </c>
      <c r="M9" s="106">
        <v>12</v>
      </c>
      <c r="N9" s="106">
        <f t="shared" si="0"/>
        <v>12</v>
      </c>
      <c r="O9" s="106">
        <v>0</v>
      </c>
      <c r="P9" s="106">
        <f>+ROUND(Anag_Prestazione[[#This Row],[ Comp. Utenza Mensile ANNO 2026]],2)</f>
        <v>0</v>
      </c>
      <c r="Q9" s="106">
        <f>+Anag_Prestazione[[#This Row],[Colonna2 comp. Utenza mensile ANNO 2026 ARROT]]*12/365*Anag_Prestazione[[#This Row],[Giorni]]</f>
        <v>0</v>
      </c>
      <c r="R9" s="106">
        <f>Anag_Prestazione[[#This Row],[TOT_Retta Annua]]-Anag_Prestazione[[#This Row],[Comp. Utenza 
Totale ANNO 2026]]</f>
        <v>12</v>
      </c>
      <c r="S9" s="106">
        <v>36</v>
      </c>
      <c r="T9" s="44"/>
      <c r="U9" s="108">
        <f>+Anag_Prestazione[[#This Row],[TOT_CISA31_arrotondam]]+Anag_Prestazione[[#This Row],[correttivo anno]]</f>
        <v>36</v>
      </c>
    </row>
    <row r="10" spans="1:21" ht="27" customHeight="1" x14ac:dyDescent="0.25">
      <c r="A10" s="82" t="s">
        <v>385</v>
      </c>
      <c r="B10" s="104" t="s">
        <v>386</v>
      </c>
      <c r="C10" s="6" t="s">
        <v>387</v>
      </c>
      <c r="D10" s="20"/>
      <c r="E10" s="6" t="s">
        <v>51</v>
      </c>
      <c r="F10" s="109" t="s">
        <v>439</v>
      </c>
      <c r="G10" s="6" t="s">
        <v>277</v>
      </c>
      <c r="H10" s="21" t="s">
        <v>279</v>
      </c>
      <c r="I10" s="8" t="s">
        <v>274</v>
      </c>
      <c r="J10" s="105">
        <v>46023</v>
      </c>
      <c r="K10" s="105">
        <v>46387</v>
      </c>
      <c r="L10" s="6">
        <f>(K10-J10)+1</f>
        <v>365</v>
      </c>
      <c r="M10" s="106">
        <v>40.67</v>
      </c>
      <c r="N10" s="106">
        <f t="shared" si="0"/>
        <v>14844.550000000001</v>
      </c>
      <c r="O10" s="107">
        <f>+'ANAG-ASSISTITI'!AB15</f>
        <v>1169.7391666666667</v>
      </c>
      <c r="P10" s="106">
        <f>+ROUND(Anag_Prestazione[[#This Row],[ Comp. Utenza Mensile ANNO 2026]],2)</f>
        <v>1169.74</v>
      </c>
      <c r="Q10" s="106">
        <f>+Anag_Prestazione[[#This Row],[Colonna2 comp. Utenza mensile ANNO 2026 ARROT]]*12/365*Anag_Prestazione[[#This Row],[Giorni]]</f>
        <v>14036.880000000001</v>
      </c>
      <c r="R10" s="106">
        <f>Anag_Prestazione[[#This Row],[TOT_Retta Annua]]-Anag_Prestazione[[#This Row],[Comp. Utenza 
Totale ANNO 2026]]</f>
        <v>807.67000000000007</v>
      </c>
      <c r="S10" s="106">
        <f>+ROUND(Anag_Prestazione[[#This Row],[TOT_CISA31]],2)</f>
        <v>807.67</v>
      </c>
      <c r="T10" s="43">
        <v>50</v>
      </c>
      <c r="U10" s="108">
        <f>+Anag_Prestazione[[#This Row],[TOT_CISA31_arrotondam]]+Anag_Prestazione[[#This Row],[correttivo anno]]</f>
        <v>857.67</v>
      </c>
    </row>
    <row r="11" spans="1:21" ht="27" customHeight="1" x14ac:dyDescent="0.25">
      <c r="A11" s="82" t="s">
        <v>282</v>
      </c>
      <c r="B11" s="104" t="s">
        <v>284</v>
      </c>
      <c r="C11" t="s">
        <v>283</v>
      </c>
      <c r="D11" s="70"/>
      <c r="E11" s="6" t="s">
        <v>51</v>
      </c>
      <c r="F11" s="6" t="s">
        <v>396</v>
      </c>
      <c r="G11" s="20" t="s">
        <v>243</v>
      </c>
      <c r="H11" s="21" t="s">
        <v>259</v>
      </c>
      <c r="I11" s="6" t="s">
        <v>291</v>
      </c>
      <c r="J11" s="105">
        <v>46023</v>
      </c>
      <c r="K11" s="105">
        <v>46387</v>
      </c>
      <c r="L11" s="6">
        <f>(K11-J11)+1</f>
        <v>365</v>
      </c>
      <c r="M11" s="22">
        <v>50.33</v>
      </c>
      <c r="N11" s="106">
        <f t="shared" si="0"/>
        <v>18370.45</v>
      </c>
      <c r="O11" s="110">
        <f>+'ANAG-ASSISTITI'!AB4</f>
        <v>222.29833333333335</v>
      </c>
      <c r="P11" s="106">
        <f>+ROUND(Anag_Prestazione[[#This Row],[ Comp. Utenza Mensile ANNO 2026]],2)</f>
        <v>222.3</v>
      </c>
      <c r="Q11" s="106">
        <f>+Anag_Prestazione[[#This Row],[Colonna2 comp. Utenza mensile ANNO 2026 ARROT]]*12/365*Anag_Prestazione[[#This Row],[Giorni]]</f>
        <v>2667.6000000000004</v>
      </c>
      <c r="R11" s="106">
        <f>Anag_Prestazione[[#This Row],[TOT_Retta Annua]]-Anag_Prestazione[[#This Row],[Comp. Utenza 
Totale ANNO 2026]]</f>
        <v>15702.85</v>
      </c>
      <c r="S11" s="106">
        <f>+ROUND(Anag_Prestazione[[#This Row],[TOT_CISA31]],2)</f>
        <v>15702.85</v>
      </c>
      <c r="T11" s="43"/>
      <c r="U11" s="108">
        <f>+Anag_Prestazione[[#This Row],[TOT_CISA31_arrotondam]]+Anag_Prestazione[[#This Row],[correttivo anno]]</f>
        <v>15702.85</v>
      </c>
    </row>
    <row r="12" spans="1:21" ht="27" customHeight="1" x14ac:dyDescent="0.25">
      <c r="A12" s="82" t="s">
        <v>282</v>
      </c>
      <c r="B12" s="104" t="s">
        <v>284</v>
      </c>
      <c r="C12" s="6" t="s">
        <v>283</v>
      </c>
      <c r="D12" s="20" t="s">
        <v>280</v>
      </c>
      <c r="E12" s="6" t="s">
        <v>51</v>
      </c>
      <c r="F12" s="6" t="s">
        <v>396</v>
      </c>
      <c r="G12" s="20" t="s">
        <v>243</v>
      </c>
      <c r="H12" s="21" t="s">
        <v>259</v>
      </c>
      <c r="I12" s="6" t="s">
        <v>291</v>
      </c>
      <c r="J12" s="105">
        <v>46023</v>
      </c>
      <c r="K12" s="105">
        <v>46387</v>
      </c>
      <c r="L12" s="6">
        <v>1</v>
      </c>
      <c r="M12" s="22">
        <v>36</v>
      </c>
      <c r="N12" s="106">
        <f t="shared" si="0"/>
        <v>36</v>
      </c>
      <c r="O12" s="110">
        <v>0</v>
      </c>
      <c r="P12" s="106">
        <f>+ROUND(Anag_Prestazione[[#This Row],[ Comp. Utenza Mensile ANNO 2026]],2)</f>
        <v>0</v>
      </c>
      <c r="Q12" s="106">
        <f>+Anag_Prestazione[[#This Row],[Colonna2 comp. Utenza mensile ANNO 2026 ARROT]]*12/365*Anag_Prestazione[[#This Row],[Giorni]]</f>
        <v>0</v>
      </c>
      <c r="R12" s="106">
        <f>Anag_Prestazione[[#This Row],[TOT_Retta Annua]]-Anag_Prestazione[[#This Row],[Comp. Utenza 
Totale ANNO 2026]]</f>
        <v>36</v>
      </c>
      <c r="S12" s="106">
        <f>+ROUND(Anag_Prestazione[[#This Row],[TOT_CISA31]],2)</f>
        <v>36</v>
      </c>
      <c r="T12" s="43"/>
      <c r="U12" s="108">
        <f>+Anag_Prestazione[[#This Row],[TOT_CISA31_arrotondam]]+Anag_Prestazione[[#This Row],[correttivo anno]]</f>
        <v>36</v>
      </c>
    </row>
    <row r="13" spans="1:21" ht="27" customHeight="1" x14ac:dyDescent="0.25">
      <c r="A13" s="82" t="s">
        <v>449</v>
      </c>
      <c r="B13" s="104" t="s">
        <v>452</v>
      </c>
      <c r="C13" s="71" t="s">
        <v>451</v>
      </c>
      <c r="D13" s="20"/>
      <c r="E13" s="6" t="s">
        <v>51</v>
      </c>
      <c r="F13" s="6" t="s">
        <v>396</v>
      </c>
      <c r="G13" s="20" t="s">
        <v>243</v>
      </c>
      <c r="H13" s="21" t="s">
        <v>259</v>
      </c>
      <c r="I13" s="6" t="s">
        <v>291</v>
      </c>
      <c r="J13" s="105">
        <v>46023</v>
      </c>
      <c r="K13" s="105">
        <v>46387</v>
      </c>
      <c r="L13" s="6">
        <f>(K13-J13)+1</f>
        <v>365</v>
      </c>
      <c r="M13" s="22">
        <v>38.380000000000003</v>
      </c>
      <c r="N13" s="106">
        <f t="shared" si="0"/>
        <v>14008.7</v>
      </c>
      <c r="O13" s="107">
        <f>+'ANAG-ASSISTITI'!AB25</f>
        <v>646.30416666666667</v>
      </c>
      <c r="P13" s="106">
        <f>+ROUND(Anag_Prestazione[[#This Row],[ Comp. Utenza Mensile ANNO 2026]],2)</f>
        <v>646.29999999999995</v>
      </c>
      <c r="Q13" s="106">
        <f>+Anag_Prestazione[[#This Row],[Colonna2 comp. Utenza mensile ANNO 2026 ARROT]]*12/365*Anag_Prestazione[[#This Row],[Giorni]]</f>
        <v>7755.5999999999995</v>
      </c>
      <c r="R13" s="106">
        <f>Anag_Prestazione[[#This Row],[TOT_Retta Annua]]-Anag_Prestazione[[#This Row],[Comp. Utenza 
Totale ANNO 2026]]</f>
        <v>6253.1000000000013</v>
      </c>
      <c r="S13" s="106">
        <f>+ROUND(Anag_Prestazione[[#This Row],[TOT_CISA31]],2)</f>
        <v>6253.1</v>
      </c>
      <c r="T13" s="43">
        <v>50</v>
      </c>
      <c r="U13" s="108">
        <f>+Anag_Prestazione[[#This Row],[TOT_CISA31_arrotondam]]+Anag_Prestazione[[#This Row],[correttivo anno]]</f>
        <v>6303.1</v>
      </c>
    </row>
    <row r="14" spans="1:21" ht="27" customHeight="1" x14ac:dyDescent="0.25">
      <c r="A14" s="82" t="s">
        <v>467</v>
      </c>
      <c r="B14" s="104" t="s">
        <v>475</v>
      </c>
      <c r="C14" s="71" t="s">
        <v>468</v>
      </c>
      <c r="D14" s="20"/>
      <c r="E14" s="6" t="s">
        <v>51</v>
      </c>
      <c r="F14" s="6" t="s">
        <v>383</v>
      </c>
      <c r="G14" s="20" t="s">
        <v>472</v>
      </c>
      <c r="H14" s="21" t="s">
        <v>471</v>
      </c>
      <c r="I14" s="6" t="s">
        <v>469</v>
      </c>
      <c r="J14" s="105">
        <v>46023</v>
      </c>
      <c r="K14" s="105">
        <v>46387</v>
      </c>
      <c r="L14" s="6">
        <f>(K14-J14)+1</f>
        <v>365</v>
      </c>
      <c r="M14" s="22">
        <v>40.67</v>
      </c>
      <c r="N14" s="106">
        <f t="shared" si="0"/>
        <v>14844.550000000001</v>
      </c>
      <c r="O14" s="107">
        <f>+'ANAG-ASSISTITI'!AB27</f>
        <v>657.08333333333337</v>
      </c>
      <c r="P14" s="106">
        <f>+ROUND(Anag_Prestazione[[#This Row],[ Comp. Utenza Mensile ANNO 2026]],2)</f>
        <v>657.08</v>
      </c>
      <c r="Q14" s="106">
        <f>+Anag_Prestazione[[#This Row],[Colonna2 comp. Utenza mensile ANNO 2026 ARROT]]*12/365*Anag_Prestazione[[#This Row],[Giorni]]</f>
        <v>7884.9600000000009</v>
      </c>
      <c r="R14" s="106">
        <f>Anag_Prestazione[[#This Row],[TOT_Retta Annua]]-Anag_Prestazione[[#This Row],[Comp. Utenza 
Totale ANNO 2026]]</f>
        <v>6959.59</v>
      </c>
      <c r="S14" s="106">
        <f>+ROUND(Anag_Prestazione[[#This Row],[TOT_CISA31]],2)</f>
        <v>6959.59</v>
      </c>
      <c r="T14" s="43">
        <v>50</v>
      </c>
      <c r="U14" s="108">
        <f>+Anag_Prestazione[[#This Row],[TOT_CISA31_arrotondam]]+Anag_Prestazione[[#This Row],[correttivo anno]]</f>
        <v>7009.59</v>
      </c>
    </row>
    <row r="15" spans="1:21" s="62" customFormat="1" ht="27" customHeight="1" x14ac:dyDescent="0.25">
      <c r="A15" t="s">
        <v>407</v>
      </c>
      <c r="B15" s="104" t="s">
        <v>408</v>
      </c>
      <c r="C15" t="s">
        <v>409</v>
      </c>
      <c r="D15" s="20"/>
      <c r="E15" s="6" t="s">
        <v>51</v>
      </c>
      <c r="F15" s="24" t="s">
        <v>391</v>
      </c>
      <c r="G15" t="s">
        <v>330</v>
      </c>
      <c r="H15" s="16" t="s">
        <v>405</v>
      </c>
      <c r="I15" s="73" t="s">
        <v>169</v>
      </c>
      <c r="J15" s="105">
        <v>46023</v>
      </c>
      <c r="K15" s="105">
        <v>46387</v>
      </c>
      <c r="L15" s="6">
        <f>(K15-J15)+1</f>
        <v>365</v>
      </c>
      <c r="M15" s="106">
        <v>41.98</v>
      </c>
      <c r="N15" s="106">
        <f t="shared" si="0"/>
        <v>15322.699999999999</v>
      </c>
      <c r="O15" s="107">
        <f>+'ANAG-ASSISTITI'!AB19</f>
        <v>624.89750000000004</v>
      </c>
      <c r="P15" s="106">
        <f>+ROUND(O15,2)</f>
        <v>624.9</v>
      </c>
      <c r="Q15" s="106">
        <f>+Anag_Prestazione[[#This Row],[Colonna2 comp. Utenza mensile ANNO 2026 ARROT]]*12/365*Anag_Prestazione[[#This Row],[Giorni]]</f>
        <v>7498.8</v>
      </c>
      <c r="R15" s="106">
        <f>+N15-Q15</f>
        <v>7823.8999999999987</v>
      </c>
      <c r="S15" s="106">
        <f>+ROUND(R15,2)</f>
        <v>7823.9</v>
      </c>
      <c r="T15" s="43">
        <v>100</v>
      </c>
      <c r="U15" s="108">
        <f>+S15+T15</f>
        <v>7923.9</v>
      </c>
    </row>
    <row r="16" spans="1:21" ht="27" customHeight="1" x14ac:dyDescent="0.25">
      <c r="A16" s="82" t="s">
        <v>410</v>
      </c>
      <c r="B16" s="104" t="s">
        <v>412</v>
      </c>
      <c r="C16" s="6" t="s">
        <v>411</v>
      </c>
      <c r="D16" s="20"/>
      <c r="E16" s="6" t="s">
        <v>51</v>
      </c>
      <c r="F16" s="6" t="s">
        <v>391</v>
      </c>
      <c r="G16" s="6" t="s">
        <v>413</v>
      </c>
      <c r="H16" s="21" t="s">
        <v>415</v>
      </c>
      <c r="I16" s="8" t="s">
        <v>413</v>
      </c>
      <c r="J16" s="105">
        <v>46023</v>
      </c>
      <c r="K16" s="105">
        <v>46387</v>
      </c>
      <c r="L16" s="6">
        <f>(K16-J16)+1</f>
        <v>365</v>
      </c>
      <c r="M16" s="106">
        <v>46.27</v>
      </c>
      <c r="N16" s="106">
        <f t="shared" si="0"/>
        <v>16888.550000000003</v>
      </c>
      <c r="O16" s="107">
        <f>+'ANAG-ASSISTITI'!AB20</f>
        <v>960.91666666666674</v>
      </c>
      <c r="P16" s="106">
        <f>+ROUND(Anag_Prestazione[[#This Row],[ Comp. Utenza Mensile ANNO 2026]],2)</f>
        <v>960.92</v>
      </c>
      <c r="Q16" s="106">
        <f>+Anag_Prestazione[[#This Row],[Colonna2 comp. Utenza mensile ANNO 2026 ARROT]]*12/365*Anag_Prestazione[[#This Row],[Giorni]]</f>
        <v>11531.039999999999</v>
      </c>
      <c r="R16" s="106">
        <f>Anag_Prestazione[[#This Row],[TOT_Retta Annua]]-Anag_Prestazione[[#This Row],[Comp. Utenza 
Totale ANNO 2026]]</f>
        <v>5357.5100000000039</v>
      </c>
      <c r="S16" s="106">
        <f>+ROUND(Anag_Prestazione[[#This Row],[TOT_CISA31]],2)</f>
        <v>5357.51</v>
      </c>
      <c r="T16" s="43">
        <v>100</v>
      </c>
      <c r="U16" s="108">
        <f>+Anag_Prestazione[[#This Row],[TOT_CISA31_arrotondam]]+Anag_Prestazione[[#This Row],[correttivo anno]]</f>
        <v>5457.51</v>
      </c>
    </row>
    <row r="17" spans="1:21" ht="27" customHeight="1" thickBot="1" x14ac:dyDescent="0.3">
      <c r="A17" s="82" t="s">
        <v>446</v>
      </c>
      <c r="B17" s="111" t="s">
        <v>448</v>
      </c>
      <c r="C17" s="62" t="s">
        <v>447</v>
      </c>
      <c r="D17" s="65"/>
      <c r="E17" s="112" t="s">
        <v>51</v>
      </c>
      <c r="F17" s="112" t="s">
        <v>383</v>
      </c>
      <c r="G17" s="113" t="s">
        <v>137</v>
      </c>
      <c r="H17" s="114" t="s">
        <v>247</v>
      </c>
      <c r="I17" s="72" t="s">
        <v>126</v>
      </c>
      <c r="J17" s="115">
        <v>46023</v>
      </c>
      <c r="K17" s="115">
        <v>46387</v>
      </c>
      <c r="L17" s="113">
        <f>(K17-J17)+1</f>
        <v>365</v>
      </c>
      <c r="M17" s="63">
        <v>40.67</v>
      </c>
      <c r="N17" s="116">
        <f t="shared" si="0"/>
        <v>14844.550000000001</v>
      </c>
      <c r="O17" s="117">
        <f>+'ANAG-ASSISTITI'!AB24</f>
        <v>211.10750000000002</v>
      </c>
      <c r="P17" s="118">
        <f>+ROUND(Anag_Prestazione[[#This Row],[ Comp. Utenza Mensile ANNO 2026]],2)</f>
        <v>211.11</v>
      </c>
      <c r="Q17" s="119">
        <f>+Anag_Prestazione[[#This Row],[Colonna2 comp. Utenza mensile ANNO 2026 ARROT]]*12/365*Anag_Prestazione[[#This Row],[Giorni]]</f>
        <v>2533.3200000000002</v>
      </c>
      <c r="R17" s="119">
        <f>Anag_Prestazione[[#This Row],[TOT_Retta Annua]]-Anag_Prestazione[[#This Row],[Comp. Utenza 
Totale ANNO 2026]]</f>
        <v>12311.230000000001</v>
      </c>
      <c r="S17" s="119">
        <f>+ROUND(Anag_Prestazione[[#This Row],[TOT_CISA31]],2)</f>
        <v>12311.23</v>
      </c>
      <c r="T17" s="64">
        <v>50</v>
      </c>
      <c r="U17" s="120">
        <f>+Anag_Prestazione[[#This Row],[TOT_CISA31_arrotondam]]+Anag_Prestazione[[#This Row],[correttivo anno]]</f>
        <v>12361.23</v>
      </c>
    </row>
    <row r="18" spans="1:21" ht="27" customHeight="1" x14ac:dyDescent="0.25">
      <c r="A18" s="121" t="s">
        <v>446</v>
      </c>
      <c r="B18" s="111" t="s">
        <v>448</v>
      </c>
      <c r="C18" s="113" t="s">
        <v>447</v>
      </c>
      <c r="D18" s="65" t="s">
        <v>280</v>
      </c>
      <c r="E18" s="112" t="s">
        <v>51</v>
      </c>
      <c r="F18" s="112" t="s">
        <v>383</v>
      </c>
      <c r="G18" s="113" t="s">
        <v>137</v>
      </c>
      <c r="H18" s="114" t="s">
        <v>247</v>
      </c>
      <c r="I18" s="72" t="s">
        <v>126</v>
      </c>
      <c r="J18" s="115">
        <v>46023</v>
      </c>
      <c r="K18" s="115">
        <v>46387</v>
      </c>
      <c r="L18" s="113">
        <v>1</v>
      </c>
      <c r="M18" s="63">
        <v>2</v>
      </c>
      <c r="N18" s="119">
        <f t="shared" si="0"/>
        <v>2</v>
      </c>
      <c r="O18" s="122">
        <v>0</v>
      </c>
      <c r="P18" s="119">
        <f>+ROUND(Anag_Prestazione[[#This Row],[ Comp. Utenza Mensile ANNO 2026]],2)</f>
        <v>0</v>
      </c>
      <c r="Q18" s="119">
        <f>+Anag_Prestazione[[#This Row],[Colonna2 comp. Utenza mensile ANNO 2026 ARROT]]*12/365*Anag_Prestazione[[#This Row],[Giorni]]</f>
        <v>0</v>
      </c>
      <c r="R18" s="119">
        <f>Anag_Prestazione[[#This Row],[TOT_Retta Annua]]-Anag_Prestazione[[#This Row],[Comp. Utenza 
Totale ANNO 2026]]</f>
        <v>2</v>
      </c>
      <c r="S18" s="119">
        <v>36</v>
      </c>
      <c r="T18" s="64"/>
      <c r="U18" s="120">
        <f>+Anag_Prestazione[[#This Row],[TOT_CISA31_arrotondam]]+Anag_Prestazione[[#This Row],[correttivo anno]]</f>
        <v>36</v>
      </c>
    </row>
    <row r="19" spans="1:21" ht="27" customHeight="1" x14ac:dyDescent="0.25">
      <c r="A19" s="82" t="s">
        <v>375</v>
      </c>
      <c r="B19" s="104" t="s">
        <v>376</v>
      </c>
      <c r="C19" t="s">
        <v>377</v>
      </c>
      <c r="D19" s="20"/>
      <c r="E19" s="6" t="s">
        <v>51</v>
      </c>
      <c r="F19" s="24" t="s">
        <v>384</v>
      </c>
      <c r="G19" s="6" t="s">
        <v>305</v>
      </c>
      <c r="H19" s="21" t="s">
        <v>299</v>
      </c>
      <c r="I19" s="8" t="s">
        <v>300</v>
      </c>
      <c r="J19" s="105">
        <v>46023</v>
      </c>
      <c r="K19" s="105">
        <v>46387</v>
      </c>
      <c r="L19" s="6">
        <f>(K19-J19)+1</f>
        <v>365</v>
      </c>
      <c r="M19" s="106">
        <v>40.67</v>
      </c>
      <c r="N19" s="106">
        <f t="shared" si="0"/>
        <v>14844.550000000001</v>
      </c>
      <c r="O19" s="107">
        <f>+'ANAG-ASSISTITI'!AB13</f>
        <v>1159.6046666666668</v>
      </c>
      <c r="P19" s="106">
        <f>+ROUND(Anag_Prestazione[[#This Row],[ Comp. Utenza Mensile ANNO 2026]],2)</f>
        <v>1159.5999999999999</v>
      </c>
      <c r="Q19" s="106">
        <f>+Anag_Prestazione[[#This Row],[Colonna2 comp. Utenza mensile ANNO 2026 ARROT]]*12/365*Anag_Prestazione[[#This Row],[Giorni]]</f>
        <v>13915.2</v>
      </c>
      <c r="R19" s="106">
        <f>Anag_Prestazione[[#This Row],[TOT_Retta Annua]]-Anag_Prestazione[[#This Row],[Comp. Utenza 
Totale ANNO 2026]]</f>
        <v>929.35000000000036</v>
      </c>
      <c r="S19" s="106">
        <f>+ROUND(Anag_Prestazione[[#This Row],[TOT_CISA31]],2)</f>
        <v>929.35</v>
      </c>
      <c r="T19" s="43">
        <v>50</v>
      </c>
      <c r="U19" s="108">
        <f>+Anag_Prestazione[[#This Row],[TOT_CISA31_arrotondam]]+Anag_Prestazione[[#This Row],[correttivo anno]]</f>
        <v>979.35</v>
      </c>
    </row>
    <row r="20" spans="1:21" ht="27" customHeight="1" x14ac:dyDescent="0.25">
      <c r="A20" s="82" t="s">
        <v>82</v>
      </c>
      <c r="B20" s="104" t="s">
        <v>96</v>
      </c>
      <c r="C20" s="6" t="s">
        <v>89</v>
      </c>
      <c r="D20" s="20"/>
      <c r="E20" s="6" t="s">
        <v>51</v>
      </c>
      <c r="F20" s="6" t="s">
        <v>396</v>
      </c>
      <c r="G20" s="20" t="s">
        <v>245</v>
      </c>
      <c r="H20" s="21" t="s">
        <v>94</v>
      </c>
      <c r="I20" s="8" t="s">
        <v>222</v>
      </c>
      <c r="J20" s="105">
        <v>46023</v>
      </c>
      <c r="K20" s="105">
        <v>46387</v>
      </c>
      <c r="L20" s="6">
        <f>(K20-J20)+1</f>
        <v>365</v>
      </c>
      <c r="M20" s="106">
        <v>40.67</v>
      </c>
      <c r="N20" s="106">
        <f t="shared" si="0"/>
        <v>14844.550000000001</v>
      </c>
      <c r="O20" s="107">
        <v>346.15</v>
      </c>
      <c r="P20" s="106">
        <f>+ROUND(Anag_Prestazione[[#This Row],[ Comp. Utenza Mensile ANNO 2026]],2)</f>
        <v>346.15</v>
      </c>
      <c r="Q20" s="106">
        <f>+Anag_Prestazione[[#This Row],[Colonna2 comp. Utenza mensile ANNO 2026 ARROT]]*12/365*Anag_Prestazione[[#This Row],[Giorni]]</f>
        <v>4153.7999999999993</v>
      </c>
      <c r="R20" s="106">
        <f>Anag_Prestazione[[#This Row],[TOT_Retta Annua]]-Anag_Prestazione[[#This Row],[Comp. Utenza 
Totale ANNO 2026]]</f>
        <v>10690.750000000002</v>
      </c>
      <c r="S20" s="106">
        <f>+ROUND(Anag_Prestazione[[#This Row],[TOT_CISA31]],2)</f>
        <v>10690.75</v>
      </c>
      <c r="T20" s="43">
        <v>50</v>
      </c>
      <c r="U20" s="108">
        <f>+Anag_Prestazione[[#This Row],[TOT_CISA31_arrotondam]]+Anag_Prestazione[[#This Row],[correttivo anno]]</f>
        <v>10740.75</v>
      </c>
    </row>
    <row r="21" spans="1:21" ht="27" customHeight="1" x14ac:dyDescent="0.25">
      <c r="A21" s="82" t="s">
        <v>82</v>
      </c>
      <c r="B21" s="104" t="s">
        <v>96</v>
      </c>
      <c r="C21" s="6" t="s">
        <v>89</v>
      </c>
      <c r="D21" s="20" t="s">
        <v>280</v>
      </c>
      <c r="E21" s="6" t="s">
        <v>51</v>
      </c>
      <c r="F21" s="6" t="s">
        <v>396</v>
      </c>
      <c r="G21" s="20" t="s">
        <v>245</v>
      </c>
      <c r="H21" s="21" t="s">
        <v>94</v>
      </c>
      <c r="I21" s="8" t="s">
        <v>222</v>
      </c>
      <c r="J21" s="105">
        <v>46023</v>
      </c>
      <c r="K21" s="105">
        <v>46387</v>
      </c>
      <c r="L21" s="6">
        <v>1</v>
      </c>
      <c r="M21" s="106">
        <v>36</v>
      </c>
      <c r="N21" s="106">
        <f t="shared" si="0"/>
        <v>36</v>
      </c>
      <c r="O21" s="107">
        <v>0</v>
      </c>
      <c r="P21" s="106">
        <f>+ROUND(Anag_Prestazione[[#This Row],[ Comp. Utenza Mensile ANNO 2026]],2)</f>
        <v>0</v>
      </c>
      <c r="Q21" s="106">
        <f>+Anag_Prestazione[[#This Row],[Colonna2 comp. Utenza mensile ANNO 2026 ARROT]]*12/365*Anag_Prestazione[[#This Row],[Giorni]]</f>
        <v>0</v>
      </c>
      <c r="R21" s="106">
        <f>Anag_Prestazione[[#This Row],[TOT_Retta Annua]]-Anag_Prestazione[[#This Row],[Comp. Utenza 
Totale ANNO 2026]]</f>
        <v>36</v>
      </c>
      <c r="S21" s="106">
        <f>+ROUND(Anag_Prestazione[[#This Row],[TOT_CISA31]],2)</f>
        <v>36</v>
      </c>
      <c r="T21" s="43"/>
      <c r="U21" s="108">
        <f>+Anag_Prestazione[[#This Row],[TOT_CISA31_arrotondam]]+Anag_Prestazione[[#This Row],[correttivo anno]]</f>
        <v>36</v>
      </c>
    </row>
    <row r="22" spans="1:21" ht="27" customHeight="1" x14ac:dyDescent="0.25">
      <c r="A22" s="82" t="s">
        <v>394</v>
      </c>
      <c r="B22" s="104" t="s">
        <v>395</v>
      </c>
      <c r="C22" s="6" t="s">
        <v>393</v>
      </c>
      <c r="D22" s="20"/>
      <c r="E22" s="6" t="s">
        <v>51</v>
      </c>
      <c r="F22" s="6" t="s">
        <v>384</v>
      </c>
      <c r="G22" s="20" t="s">
        <v>245</v>
      </c>
      <c r="H22" s="21" t="s">
        <v>94</v>
      </c>
      <c r="I22" s="8" t="s">
        <v>222</v>
      </c>
      <c r="J22" s="105">
        <v>46023</v>
      </c>
      <c r="K22" s="105">
        <v>46387</v>
      </c>
      <c r="L22" s="6">
        <f>(K22-J22)+1</f>
        <v>365</v>
      </c>
      <c r="M22" s="106">
        <v>50.33</v>
      </c>
      <c r="N22" s="106">
        <f t="shared" si="0"/>
        <v>18370.45</v>
      </c>
      <c r="O22" s="107">
        <f>+'ANAG-ASSISTITI'!AB16</f>
        <v>731.81166666666661</v>
      </c>
      <c r="P22" s="106">
        <f>+ROUND(Anag_Prestazione[[#This Row],[ Comp. Utenza Mensile ANNO 2026]],2)</f>
        <v>731.81</v>
      </c>
      <c r="Q22" s="106">
        <f>+Anag_Prestazione[[#This Row],[Colonna2 comp. Utenza mensile ANNO 2026 ARROT]]*12/365*Anag_Prestazione[[#This Row],[Giorni]]</f>
        <v>8781.7199999999993</v>
      </c>
      <c r="R22" s="106">
        <f>Anag_Prestazione[[#This Row],[TOT_Retta Annua]]-Anag_Prestazione[[#This Row],[Comp. Utenza 
Totale ANNO 2026]]</f>
        <v>9588.7300000000014</v>
      </c>
      <c r="S22" s="106">
        <f>+ROUND(Anag_Prestazione[[#This Row],[TOT_CISA31]],2)</f>
        <v>9588.73</v>
      </c>
      <c r="T22" s="43">
        <v>50</v>
      </c>
      <c r="U22" s="108">
        <f>+Anag_Prestazione[[#This Row],[TOT_CISA31_arrotondam]]+Anag_Prestazione[[#This Row],[correttivo anno]]</f>
        <v>9638.73</v>
      </c>
    </row>
    <row r="23" spans="1:21" ht="27" customHeight="1" x14ac:dyDescent="0.25">
      <c r="A23" s="82" t="s">
        <v>394</v>
      </c>
      <c r="B23" s="104" t="s">
        <v>395</v>
      </c>
      <c r="C23" t="s">
        <v>393</v>
      </c>
      <c r="D23" s="20" t="s">
        <v>280</v>
      </c>
      <c r="E23" s="6" t="s">
        <v>51</v>
      </c>
      <c r="F23" s="6" t="s">
        <v>384</v>
      </c>
      <c r="G23" s="20" t="s">
        <v>245</v>
      </c>
      <c r="H23" s="21" t="s">
        <v>94</v>
      </c>
      <c r="I23" s="123" t="s">
        <v>222</v>
      </c>
      <c r="J23" s="105">
        <v>46023</v>
      </c>
      <c r="K23" s="105">
        <v>46387</v>
      </c>
      <c r="L23" s="6">
        <v>1</v>
      </c>
      <c r="M23" s="106">
        <v>2</v>
      </c>
      <c r="N23" s="106">
        <f t="shared" si="0"/>
        <v>2</v>
      </c>
      <c r="O23" s="107">
        <v>0</v>
      </c>
      <c r="P23" s="106">
        <f>+ROUND(Anag_Prestazione[[#This Row],[ Comp. Utenza Mensile ANNO 2026]],2)</f>
        <v>0</v>
      </c>
      <c r="Q23" s="106">
        <f>+Anag_Prestazione[[#This Row],[Colonna2 comp. Utenza mensile ANNO 2026 ARROT]]*12/365*Anag_Prestazione[[#This Row],[Giorni]]</f>
        <v>0</v>
      </c>
      <c r="R23" s="106">
        <f>Anag_Prestazione[[#This Row],[TOT_Retta Annua]]-Anag_Prestazione[[#This Row],[Comp. Utenza 
Totale ANNO 2026]]</f>
        <v>2</v>
      </c>
      <c r="S23" s="106">
        <v>36</v>
      </c>
      <c r="T23" s="43">
        <v>0</v>
      </c>
      <c r="U23" s="108">
        <v>36</v>
      </c>
    </row>
    <row r="24" spans="1:21" ht="27" customHeight="1" x14ac:dyDescent="0.25">
      <c r="A24" s="82" t="s">
        <v>358</v>
      </c>
      <c r="B24" s="104" t="s">
        <v>361</v>
      </c>
      <c r="C24" s="6" t="s">
        <v>360</v>
      </c>
      <c r="D24" s="20"/>
      <c r="E24" s="6" t="s">
        <v>51</v>
      </c>
      <c r="F24" s="6" t="s">
        <v>396</v>
      </c>
      <c r="G24" s="20" t="s">
        <v>453</v>
      </c>
      <c r="H24" s="21" t="s">
        <v>455</v>
      </c>
      <c r="I24" s="8" t="s">
        <v>454</v>
      </c>
      <c r="J24" s="105">
        <v>46023</v>
      </c>
      <c r="K24" s="105">
        <v>46387</v>
      </c>
      <c r="L24" s="6">
        <f>(K24-J24)+1</f>
        <v>365</v>
      </c>
      <c r="M24" s="106">
        <v>40.67</v>
      </c>
      <c r="N24" s="106">
        <f t="shared" si="0"/>
        <v>14844.550000000001</v>
      </c>
      <c r="O24" s="107">
        <f>+'ANAG-ASSISTITI'!AB9</f>
        <v>660.1491666666667</v>
      </c>
      <c r="P24" s="106">
        <f>+ROUND(Anag_Prestazione[[#This Row],[ Comp. Utenza Mensile ANNO 2026]],2)</f>
        <v>660.15</v>
      </c>
      <c r="Q24" s="106">
        <f>+Anag_Prestazione[[#This Row],[Colonna2 comp. Utenza mensile ANNO 2026 ARROT]]*12/365*Anag_Prestazione[[#This Row],[Giorni]]</f>
        <v>7921.7999999999984</v>
      </c>
      <c r="R24" s="106">
        <f>Anag_Prestazione[[#This Row],[TOT_Retta Annua]]-Anag_Prestazione[[#This Row],[Comp. Utenza 
Totale ANNO 2026]]</f>
        <v>6922.7500000000027</v>
      </c>
      <c r="S24" s="106">
        <f>+ROUND(Anag_Prestazione[[#This Row],[TOT_CISA31]],2)</f>
        <v>6922.75</v>
      </c>
      <c r="T24" s="43">
        <v>50</v>
      </c>
      <c r="U24" s="108">
        <f>+Anag_Prestazione[[#This Row],[TOT_CISA31_arrotondam]]+Anag_Prestazione[[#This Row],[correttivo anno]]</f>
        <v>6972.75</v>
      </c>
    </row>
    <row r="25" spans="1:21" ht="27" customHeight="1" x14ac:dyDescent="0.25">
      <c r="A25" s="82" t="s">
        <v>362</v>
      </c>
      <c r="B25" s="104" t="s">
        <v>363</v>
      </c>
      <c r="C25" s="6" t="s">
        <v>364</v>
      </c>
      <c r="D25" s="20"/>
      <c r="E25" s="124" t="s">
        <v>51</v>
      </c>
      <c r="F25" s="6" t="s">
        <v>440</v>
      </c>
      <c r="G25" s="124" t="s">
        <v>305</v>
      </c>
      <c r="H25" s="21" t="s">
        <v>299</v>
      </c>
      <c r="I25" s="6" t="s">
        <v>300</v>
      </c>
      <c r="J25" s="105">
        <v>46023</v>
      </c>
      <c r="K25" s="105">
        <v>46387</v>
      </c>
      <c r="L25" s="6">
        <f>(K25-J25)+1</f>
        <v>365</v>
      </c>
      <c r="M25" s="22">
        <v>40.67</v>
      </c>
      <c r="N25" s="106">
        <f t="shared" si="0"/>
        <v>14844.550000000001</v>
      </c>
      <c r="O25" s="107">
        <v>682.08</v>
      </c>
      <c r="P25" s="106">
        <v>682.08</v>
      </c>
      <c r="Q25" s="106">
        <f>+Anag_Prestazione[[#This Row],[Colonna2 comp. Utenza mensile ANNO 2026 ARROT]]*12/365*Anag_Prestazione[[#This Row],[Giorni]]</f>
        <v>8184.9600000000009</v>
      </c>
      <c r="R25" s="106">
        <f>Anag_Prestazione[[#This Row],[TOT_Retta Annua]]-Anag_Prestazione[[#This Row],[Comp. Utenza 
Totale ANNO 2026]]</f>
        <v>6659.59</v>
      </c>
      <c r="S25" s="106">
        <f>+ROUND(Anag_Prestazione[[#This Row],[TOT_CISA31]],2)</f>
        <v>6659.59</v>
      </c>
      <c r="T25" s="43">
        <v>50</v>
      </c>
      <c r="U25" s="108">
        <f>+Anag_Prestazione[[#This Row],[TOT_CISA31_arrotondam]]+Anag_Prestazione[[#This Row],[correttivo anno]]</f>
        <v>6709.59</v>
      </c>
    </row>
    <row r="26" spans="1:21" ht="27" customHeight="1" x14ac:dyDescent="0.25">
      <c r="A26" s="82" t="s">
        <v>423</v>
      </c>
      <c r="B26" s="104" t="s">
        <v>427</v>
      </c>
      <c r="C26" s="6" t="s">
        <v>425</v>
      </c>
      <c r="D26" s="20"/>
      <c r="E26" s="6" t="s">
        <v>51</v>
      </c>
      <c r="F26" s="6" t="s">
        <v>391</v>
      </c>
      <c r="G26" s="6" t="s">
        <v>429</v>
      </c>
      <c r="H26" s="21" t="s">
        <v>428</v>
      </c>
      <c r="I26" s="8" t="s">
        <v>424</v>
      </c>
      <c r="J26" s="105">
        <v>46023</v>
      </c>
      <c r="K26" s="105">
        <v>46387</v>
      </c>
      <c r="L26" s="6">
        <f t="shared" ref="L26:L34" si="1">(K26-J26)+1</f>
        <v>365</v>
      </c>
      <c r="M26" s="106">
        <v>50.33</v>
      </c>
      <c r="N26" s="106">
        <f t="shared" si="0"/>
        <v>18370.45</v>
      </c>
      <c r="O26" s="107">
        <f>+'ANAG-ASSISTITI'!AB22</f>
        <v>817.60866666666664</v>
      </c>
      <c r="P26" s="106">
        <f>+ROUND(Anag_Prestazione[[#This Row],[ Comp. Utenza Mensile ANNO 2026]],2)</f>
        <v>817.61</v>
      </c>
      <c r="Q26" s="106">
        <f>+Anag_Prestazione[[#This Row],[Colonna2 comp. Utenza mensile ANNO 2026 ARROT]]*12/365*Anag_Prestazione[[#This Row],[Giorni]]</f>
        <v>9811.32</v>
      </c>
      <c r="R26" s="106">
        <f>Anag_Prestazione[[#This Row],[TOT_Retta Annua]]-Anag_Prestazione[[#This Row],[Comp. Utenza 
Totale ANNO 2026]]</f>
        <v>8559.130000000001</v>
      </c>
      <c r="S26" s="106">
        <f>+ROUND(Anag_Prestazione[[#This Row],[TOT_CISA31]],2)</f>
        <v>8559.1299999999992</v>
      </c>
      <c r="T26" s="43">
        <v>50</v>
      </c>
      <c r="U26" s="108">
        <f>+Anag_Prestazione[[#This Row],[TOT_CISA31_arrotondam]]+Anag_Prestazione[[#This Row],[correttivo anno]]</f>
        <v>8609.1299999999992</v>
      </c>
    </row>
    <row r="27" spans="1:21" ht="27" customHeight="1" x14ac:dyDescent="0.25">
      <c r="A27" s="82" t="s">
        <v>372</v>
      </c>
      <c r="B27" s="104" t="s">
        <v>374</v>
      </c>
      <c r="C27" s="6" t="s">
        <v>373</v>
      </c>
      <c r="D27" s="20"/>
      <c r="E27" s="6" t="s">
        <v>51</v>
      </c>
      <c r="F27" s="6" t="s">
        <v>382</v>
      </c>
      <c r="G27" s="6" t="s">
        <v>277</v>
      </c>
      <c r="H27" s="21" t="s">
        <v>279</v>
      </c>
      <c r="I27" s="8" t="s">
        <v>274</v>
      </c>
      <c r="J27" s="105">
        <v>46023</v>
      </c>
      <c r="K27" s="105">
        <v>46387</v>
      </c>
      <c r="L27" s="6">
        <f t="shared" si="1"/>
        <v>365</v>
      </c>
      <c r="M27" s="106">
        <v>40.67</v>
      </c>
      <c r="N27" s="106">
        <f t="shared" si="0"/>
        <v>14844.550000000001</v>
      </c>
      <c r="O27" s="107">
        <f>+'ANAG-ASSISTITI'!AB11</f>
        <v>1077.9199999999998</v>
      </c>
      <c r="P27" s="106">
        <f>+ROUND(Anag_Prestazione[[#This Row],[ Comp. Utenza Mensile ANNO 2026]],2)</f>
        <v>1077.92</v>
      </c>
      <c r="Q27" s="106">
        <f>+Anag_Prestazione[[#This Row],[Colonna2 comp. Utenza mensile ANNO 2026 ARROT]]*12/365*Anag_Prestazione[[#This Row],[Giorni]]</f>
        <v>12935.04</v>
      </c>
      <c r="R27" s="125">
        <f>+Anag_Prestazione[[#This Row],[TOT_Retta Annua]]-Anag_Prestazione[[#This Row],[Comp. Utenza 
Totale ANNO 2026]]</f>
        <v>1909.5100000000002</v>
      </c>
      <c r="S27" s="126">
        <f>+ROUND(Anag_Prestazione[[#This Row],[TOT_CISA31]],2)</f>
        <v>1909.51</v>
      </c>
      <c r="T27" s="43">
        <v>50</v>
      </c>
      <c r="U27" s="108">
        <f>+Anag_Prestazione[[#This Row],[TOT_CISA31_arrotondam]]+Anag_Prestazione[[#This Row],[correttivo anno]]</f>
        <v>1959.51</v>
      </c>
    </row>
    <row r="28" spans="1:21" ht="30.75" customHeight="1" x14ac:dyDescent="0.25">
      <c r="A28" s="82" t="s">
        <v>399</v>
      </c>
      <c r="B28" s="111" t="s">
        <v>401</v>
      </c>
      <c r="C28" s="113" t="s">
        <v>400</v>
      </c>
      <c r="D28" s="65" t="s">
        <v>495</v>
      </c>
      <c r="E28" s="113" t="s">
        <v>51</v>
      </c>
      <c r="F28" s="127" t="s">
        <v>396</v>
      </c>
      <c r="G28" s="113" t="s">
        <v>243</v>
      </c>
      <c r="H28" s="66" t="s">
        <v>259</v>
      </c>
      <c r="I28" s="113" t="s">
        <v>204</v>
      </c>
      <c r="J28" s="115">
        <v>46023</v>
      </c>
      <c r="K28" s="115">
        <v>46053</v>
      </c>
      <c r="L28" s="127">
        <f t="shared" si="1"/>
        <v>31</v>
      </c>
      <c r="M28" s="119">
        <v>50.33</v>
      </c>
      <c r="N28" s="128">
        <f t="shared" si="0"/>
        <v>1560.23</v>
      </c>
      <c r="O28" s="107">
        <f>+'ANAG-ASSISTITI'!AB18</f>
        <v>783.97416666666652</v>
      </c>
      <c r="P28" s="128">
        <f>+ROUND(Anag_Prestazione[[#This Row],[ Comp. Utenza Mensile ANNO 2026]],2)</f>
        <v>783.97</v>
      </c>
      <c r="Q28" s="119">
        <f>+Anag_Prestazione[[#This Row],[Colonna2 comp. Utenza mensile ANNO 2026 ARROT]]*1</f>
        <v>783.97</v>
      </c>
      <c r="R28" s="128">
        <f>Anag_Prestazione[[#This Row],[TOT_Retta Annua]]-Anag_Prestazione[[#This Row],[Comp. Utenza 
Totale ANNO 2026]]</f>
        <v>776.26</v>
      </c>
      <c r="S28" s="128">
        <f>+ROUND(Anag_Prestazione[[#This Row],[TOT_CISA31]],2)</f>
        <v>776.26</v>
      </c>
      <c r="T28" s="64">
        <v>100</v>
      </c>
      <c r="U28" s="129">
        <f>+Anag_Prestazione[[#This Row],[TOT_CISA31_arrotondam]]+Anag_Prestazione[[#This Row],[correttivo anno]]</f>
        <v>876.26</v>
      </c>
    </row>
    <row r="29" spans="1:21" ht="30.75" customHeight="1" x14ac:dyDescent="0.25">
      <c r="A29" t="s">
        <v>399</v>
      </c>
      <c r="B29" s="104" t="s">
        <v>401</v>
      </c>
      <c r="C29" s="6" t="s">
        <v>400</v>
      </c>
      <c r="D29" s="20" t="s">
        <v>499</v>
      </c>
      <c r="E29" s="6" t="s">
        <v>51</v>
      </c>
      <c r="F29" s="24" t="s">
        <v>500</v>
      </c>
      <c r="G29" t="s">
        <v>277</v>
      </c>
      <c r="H29" s="21" t="s">
        <v>279</v>
      </c>
      <c r="I29" s="8" t="s">
        <v>274</v>
      </c>
      <c r="J29" s="105">
        <v>46063</v>
      </c>
      <c r="K29" s="105">
        <v>46142</v>
      </c>
      <c r="L29" s="24">
        <f t="shared" ref="L29" si="2">(K29-J29)+1</f>
        <v>80</v>
      </c>
      <c r="M29" s="106">
        <v>37.619999999999997</v>
      </c>
      <c r="N29" s="133">
        <f t="shared" ref="N29" si="3">L29*M29</f>
        <v>3009.6</v>
      </c>
      <c r="O29" s="107">
        <v>0</v>
      </c>
      <c r="P29" s="133">
        <f>+ROUND(Anag_Prestazione[[#This Row],[ Comp. Utenza Mensile ANNO 2026]],2)</f>
        <v>0</v>
      </c>
      <c r="Q29" s="106">
        <f>+Anag_Prestazione[[#This Row],[Colonna2 comp. Utenza mensile ANNO 2026 ARROT]]*1</f>
        <v>0</v>
      </c>
      <c r="R29" s="133">
        <f>Anag_Prestazione[[#This Row],[TOT_Retta Annua]]-Anag_Prestazione[[#This Row],[Comp. Utenza 
Totale ANNO 2026]]</f>
        <v>3009.6</v>
      </c>
      <c r="S29" s="133">
        <f>+ROUND(Anag_Prestazione[[#This Row],[TOT_CISA31]],2)</f>
        <v>3009.6</v>
      </c>
      <c r="T29" s="43">
        <v>100</v>
      </c>
      <c r="U29" s="136">
        <f>+Anag_Prestazione[[#This Row],[TOT_CISA31_arrotondam]]+Anag_Prestazione[[#This Row],[correttivo anno]]</f>
        <v>3109.6</v>
      </c>
    </row>
    <row r="30" spans="1:21" ht="27" customHeight="1" x14ac:dyDescent="0.25">
      <c r="A30" s="82" t="s">
        <v>296</v>
      </c>
      <c r="B30" s="104" t="s">
        <v>297</v>
      </c>
      <c r="C30" s="6" t="s">
        <v>298</v>
      </c>
      <c r="D30" s="20"/>
      <c r="E30" s="124" t="s">
        <v>51</v>
      </c>
      <c r="F30" s="6" t="s">
        <v>383</v>
      </c>
      <c r="G30" s="124" t="s">
        <v>305</v>
      </c>
      <c r="H30" s="21" t="s">
        <v>299</v>
      </c>
      <c r="I30" s="6" t="s">
        <v>300</v>
      </c>
      <c r="J30" s="105">
        <v>46023</v>
      </c>
      <c r="K30" s="105">
        <v>46387</v>
      </c>
      <c r="L30" s="6">
        <f t="shared" si="1"/>
        <v>365</v>
      </c>
      <c r="M30" s="22">
        <v>46.27</v>
      </c>
      <c r="N30" s="106">
        <f t="shared" si="0"/>
        <v>16888.550000000003</v>
      </c>
      <c r="O30" s="107">
        <f>+'ANAG-ASSISTITI'!AB6</f>
        <v>1178.0641666666666</v>
      </c>
      <c r="P30" s="106">
        <f>+ROUND(Anag_Prestazione[[#This Row],[ Comp. Utenza Mensile ANNO 2026]],2)</f>
        <v>1178.06</v>
      </c>
      <c r="Q30" s="106">
        <f>+Anag_Prestazione[[#This Row],[Colonna2 comp. Utenza mensile ANNO 2026 ARROT]]*12/365*Anag_Prestazione[[#This Row],[Giorni]]</f>
        <v>14136.72</v>
      </c>
      <c r="R30" s="106">
        <f>Anag_Prestazione[[#This Row],[TOT_Retta Annua]]-Anag_Prestazione[[#This Row],[Comp. Utenza 
Totale ANNO 2026]]</f>
        <v>2751.8300000000036</v>
      </c>
      <c r="S30" s="106">
        <f>+ROUND(Anag_Prestazione[[#This Row],[TOT_CISA31]],2)</f>
        <v>2751.83</v>
      </c>
      <c r="T30" s="43">
        <v>50</v>
      </c>
      <c r="U30" s="108">
        <f>+Anag_Prestazione[[#This Row],[TOT_CISA31_arrotondam]]+Anag_Prestazione[[#This Row],[correttivo anno]]</f>
        <v>2801.83</v>
      </c>
    </row>
    <row r="31" spans="1:21" ht="27" customHeight="1" x14ac:dyDescent="0.25">
      <c r="A31" s="82" t="s">
        <v>367</v>
      </c>
      <c r="B31" s="104" t="s">
        <v>371</v>
      </c>
      <c r="C31" s="6" t="s">
        <v>368</v>
      </c>
      <c r="D31" s="20"/>
      <c r="E31" s="6" t="s">
        <v>51</v>
      </c>
      <c r="F31" s="24" t="s">
        <v>383</v>
      </c>
      <c r="G31" s="6" t="s">
        <v>277</v>
      </c>
      <c r="H31" s="21" t="s">
        <v>279</v>
      </c>
      <c r="I31" s="6" t="s">
        <v>403</v>
      </c>
      <c r="J31" s="105">
        <v>46023</v>
      </c>
      <c r="K31" s="105">
        <v>46387</v>
      </c>
      <c r="L31" s="6">
        <f t="shared" si="1"/>
        <v>365</v>
      </c>
      <c r="M31" s="106">
        <v>40.67</v>
      </c>
      <c r="N31" s="106">
        <f t="shared" si="0"/>
        <v>14844.550000000001</v>
      </c>
      <c r="O31" s="107">
        <f>+'ANAG-ASSISTITI'!AB10</f>
        <v>1099.8816666666669</v>
      </c>
      <c r="P31" s="106">
        <f>+ROUND(Anag_Prestazione[[#This Row],[ Comp. Utenza Mensile ANNO 2026]],2)</f>
        <v>1099.8800000000001</v>
      </c>
      <c r="Q31" s="106">
        <f>+Anag_Prestazione[[#This Row],[Colonna2 comp. Utenza mensile ANNO 2026 ARROT]]*12/365*Anag_Prestazione[[#This Row],[Giorni]]</f>
        <v>13198.56</v>
      </c>
      <c r="R31" s="106">
        <f>Anag_Prestazione[[#This Row],[TOT_Retta Annua]]-Anag_Prestazione[[#This Row],[Comp. Utenza 
Totale ANNO 2026]]</f>
        <v>1645.9900000000016</v>
      </c>
      <c r="S31" s="106">
        <f>+ROUND(Anag_Prestazione[[#This Row],[TOT_CISA31]],2)</f>
        <v>1645.99</v>
      </c>
      <c r="T31" s="43">
        <v>50</v>
      </c>
      <c r="U31" s="108">
        <f>+Anag_Prestazione[[#This Row],[TOT_CISA31_arrotondam]]+Anag_Prestazione[[#This Row],[correttivo anno]]</f>
        <v>1695.99</v>
      </c>
    </row>
    <row r="32" spans="1:21" ht="27" customHeight="1" x14ac:dyDescent="0.25">
      <c r="A32" s="82" t="s">
        <v>443</v>
      </c>
      <c r="B32" s="104" t="s">
        <v>444</v>
      </c>
      <c r="C32" s="6" t="s">
        <v>445</v>
      </c>
      <c r="D32" s="20"/>
      <c r="E32" s="6" t="s">
        <v>51</v>
      </c>
      <c r="F32" s="24" t="s">
        <v>396</v>
      </c>
      <c r="G32" s="20" t="s">
        <v>243</v>
      </c>
      <c r="H32" s="21" t="s">
        <v>259</v>
      </c>
      <c r="I32" s="8" t="s">
        <v>204</v>
      </c>
      <c r="J32" s="105">
        <v>46023</v>
      </c>
      <c r="K32" s="105">
        <v>46387</v>
      </c>
      <c r="L32" s="6">
        <f t="shared" si="1"/>
        <v>365</v>
      </c>
      <c r="M32" s="106">
        <v>54.91</v>
      </c>
      <c r="N32" s="106">
        <f t="shared" si="0"/>
        <v>20042.149999999998</v>
      </c>
      <c r="O32" s="107">
        <f>+'ANAG-ASSISTITI'!AB23</f>
        <v>1044.5108333333335</v>
      </c>
      <c r="P32" s="106">
        <f>+ROUND(Anag_Prestazione[[#This Row],[ Comp. Utenza Mensile ANNO 2026]],2)</f>
        <v>1044.51</v>
      </c>
      <c r="Q32" s="106">
        <f>+Anag_Prestazione[[#This Row],[Colonna2 comp. Utenza mensile ANNO 2026 ARROT]]*12/365*Anag_Prestazione[[#This Row],[Giorni]]</f>
        <v>12534.119999999999</v>
      </c>
      <c r="R32" s="106">
        <f>Anag_Prestazione[[#This Row],[TOT_Retta Annua]]-Anag_Prestazione[[#This Row],[Comp. Utenza 
Totale ANNO 2026]]</f>
        <v>7508.0299999999988</v>
      </c>
      <c r="S32" s="106">
        <f>+ROUND(Anag_Prestazione[[#This Row],[TOT_CISA31]],2)</f>
        <v>7508.03</v>
      </c>
      <c r="T32" s="43">
        <v>50</v>
      </c>
      <c r="U32" s="108">
        <f>+Anag_Prestazione[[#This Row],[TOT_CISA31_arrotondam]]+Anag_Prestazione[[#This Row],[correttivo anno]]</f>
        <v>7558.03</v>
      </c>
    </row>
    <row r="33" spans="1:21" ht="27" customHeight="1" x14ac:dyDescent="0.25">
      <c r="A33" s="82" t="s">
        <v>397</v>
      </c>
      <c r="B33" s="104" t="s">
        <v>402</v>
      </c>
      <c r="C33" s="6" t="s">
        <v>398</v>
      </c>
      <c r="D33" s="20"/>
      <c r="E33" s="6" t="s">
        <v>51</v>
      </c>
      <c r="F33" s="24" t="s">
        <v>396</v>
      </c>
      <c r="G33" s="124" t="s">
        <v>305</v>
      </c>
      <c r="H33" s="21" t="s">
        <v>299</v>
      </c>
      <c r="I33" s="6" t="s">
        <v>300</v>
      </c>
      <c r="J33" s="105">
        <v>46023</v>
      </c>
      <c r="K33" s="105">
        <v>46387</v>
      </c>
      <c r="L33" s="6">
        <f t="shared" si="1"/>
        <v>365</v>
      </c>
      <c r="M33" s="106">
        <v>40.67</v>
      </c>
      <c r="N33" s="106">
        <f t="shared" si="0"/>
        <v>14844.550000000001</v>
      </c>
      <c r="O33" s="107">
        <f>+'ANAG-ASSISTITI'!AB17</f>
        <v>1182.5600000000002</v>
      </c>
      <c r="P33" s="106">
        <f>+ROUND(Anag_Prestazione[[#This Row],[ Comp. Utenza Mensile ANNO 2026]],2)</f>
        <v>1182.56</v>
      </c>
      <c r="Q33" s="106">
        <f>+Anag_Prestazione[[#This Row],[Colonna2 comp. Utenza mensile ANNO 2026 ARROT]]*12/365*Anag_Prestazione[[#This Row],[Giorni]]</f>
        <v>14190.72</v>
      </c>
      <c r="R33" s="106">
        <f>Anag_Prestazione[[#This Row],[TOT_Retta Annua]]-Anag_Prestazione[[#This Row],[Comp. Utenza 
Totale ANNO 2026]]</f>
        <v>653.83000000000175</v>
      </c>
      <c r="S33" s="106">
        <f>+ROUND(Anag_Prestazione[[#This Row],[TOT_CISA31]],2)</f>
        <v>653.83000000000004</v>
      </c>
      <c r="T33" s="43">
        <v>50</v>
      </c>
      <c r="U33" s="108">
        <f>+Anag_Prestazione[[#This Row],[TOT_CISA31_arrotondam]]+Anag_Prestazione[[#This Row],[correttivo anno]]</f>
        <v>703.83</v>
      </c>
    </row>
    <row r="34" spans="1:21" ht="27" customHeight="1" x14ac:dyDescent="0.25">
      <c r="A34" s="89" t="s">
        <v>420</v>
      </c>
      <c r="B34" s="130" t="s">
        <v>422</v>
      </c>
      <c r="C34" t="s">
        <v>421</v>
      </c>
      <c r="D34" s="48"/>
      <c r="E34" s="24" t="s">
        <v>51</v>
      </c>
      <c r="F34" s="24" t="s">
        <v>391</v>
      </c>
      <c r="G34" t="s">
        <v>330</v>
      </c>
      <c r="H34" s="16" t="s">
        <v>405</v>
      </c>
      <c r="I34" s="123" t="s">
        <v>169</v>
      </c>
      <c r="J34" s="131">
        <v>46023</v>
      </c>
      <c r="K34" s="131">
        <v>46387</v>
      </c>
      <c r="L34" s="24">
        <f t="shared" si="1"/>
        <v>365</v>
      </c>
      <c r="M34" s="132">
        <v>46.27</v>
      </c>
      <c r="N34" s="133">
        <f t="shared" si="0"/>
        <v>16888.550000000003</v>
      </c>
      <c r="O34" s="134">
        <f>+'ANAG-ASSISTITI'!AB21</f>
        <v>512.25</v>
      </c>
      <c r="P34" s="133">
        <f>+ROUND(Anag_Prestazione[[#This Row],[ Comp. Utenza Mensile ANNO 2026]],2)</f>
        <v>512.25</v>
      </c>
      <c r="Q34" s="133">
        <f>+Anag_Prestazione[[#This Row],[Colonna2 comp. Utenza mensile ANNO 2026 ARROT]]*12/365*Anag_Prestazione[[#This Row],[Giorni]]</f>
        <v>6147</v>
      </c>
      <c r="R34" s="133">
        <f>Anag_Prestazione[[#This Row],[TOT_Retta Annua]]-Anag_Prestazione[[#This Row],[Comp. Utenza 
Totale ANNO 2026]]</f>
        <v>10741.550000000003</v>
      </c>
      <c r="S34" s="133">
        <f>+ROUND(Anag_Prestazione[[#This Row],[TOT_CISA31]],2)</f>
        <v>10741.55</v>
      </c>
      <c r="T34" s="135">
        <v>100</v>
      </c>
      <c r="U34" s="136">
        <f>+Anag_Prestazione[[#This Row],[TOT_CISA31_arrotondam]]+Anag_Prestazione[[#This Row],[correttivo anno]]</f>
        <v>10841.55</v>
      </c>
    </row>
    <row r="35" spans="1:21" ht="27" customHeight="1" x14ac:dyDescent="0.25">
      <c r="A35" s="82" t="s">
        <v>496</v>
      </c>
      <c r="B35" s="104" t="s">
        <v>497</v>
      </c>
      <c r="C35" s="6" t="s">
        <v>498</v>
      </c>
      <c r="D35" s="20"/>
      <c r="E35" s="6" t="s">
        <v>51</v>
      </c>
      <c r="F35" s="24" t="s">
        <v>396</v>
      </c>
      <c r="G35" s="6" t="s">
        <v>243</v>
      </c>
      <c r="H35" s="21" t="s">
        <v>259</v>
      </c>
      <c r="I35" s="8" t="s">
        <v>204</v>
      </c>
      <c r="J35" s="105">
        <v>46023</v>
      </c>
      <c r="K35" s="131">
        <v>46387</v>
      </c>
      <c r="L35" s="6">
        <f>(K35-J35)+1</f>
        <v>365</v>
      </c>
      <c r="M35" s="106">
        <v>46.27</v>
      </c>
      <c r="N35" s="133">
        <f t="shared" si="0"/>
        <v>16888.550000000003</v>
      </c>
      <c r="O35" s="107">
        <f>+'ANAG-ASSISTITI'!AB28</f>
        <v>942.38583333333349</v>
      </c>
      <c r="P35" s="106">
        <f>+ROUND(Anag_Prestazione[[#This Row],[ Comp. Utenza Mensile ANNO 2026]],2)</f>
        <v>942.39</v>
      </c>
      <c r="Q35" s="106">
        <f>+Anag_Prestazione[[#This Row],[Colonna2 comp. Utenza mensile ANNO 2026 ARROT]]*12/365*Anag_Prestazione[[#This Row],[Giorni]]</f>
        <v>11308.68</v>
      </c>
      <c r="R35" s="106">
        <f>Anag_Prestazione[[#This Row],[TOT_Retta Annua]]-Anag_Prestazione[[#This Row],[Comp. Utenza 
Totale ANNO 2026]]</f>
        <v>5579.8700000000026</v>
      </c>
      <c r="S35" s="106">
        <f>+ROUND(Anag_Prestazione[[#This Row],[TOT_CISA31]],2)</f>
        <v>5579.87</v>
      </c>
      <c r="T35" s="43">
        <v>100</v>
      </c>
      <c r="U35" s="108">
        <f>+Anag_Prestazione[[#This Row],[TOT_CISA31_arrotondam]]+Anag_Prestazione[[#This Row],[correttivo anno]]</f>
        <v>5679.87</v>
      </c>
    </row>
    <row r="36" spans="1:21" ht="27" customHeight="1" x14ac:dyDescent="0.25">
      <c r="A36" s="89" t="s">
        <v>501</v>
      </c>
      <c r="B36" s="104" t="s">
        <v>502</v>
      </c>
      <c r="C36" s="6" t="s">
        <v>503</v>
      </c>
      <c r="D36" s="20"/>
      <c r="E36" s="6" t="s">
        <v>51</v>
      </c>
      <c r="F36" s="24" t="s">
        <v>383</v>
      </c>
      <c r="G36" t="s">
        <v>256</v>
      </c>
      <c r="H36" s="21" t="s">
        <v>93</v>
      </c>
      <c r="I36" t="s">
        <v>143</v>
      </c>
      <c r="J36" s="105">
        <v>46066</v>
      </c>
      <c r="K36" s="131">
        <v>46387</v>
      </c>
      <c r="L36" s="6">
        <f>(K36-J36)+1</f>
        <v>322</v>
      </c>
      <c r="M36" s="106">
        <v>54.91</v>
      </c>
      <c r="N36" s="106">
        <f>L36*M36</f>
        <v>17681.02</v>
      </c>
      <c r="O36" s="107">
        <f>+'ANAG-ASSISTITI'!AB29</f>
        <v>1054.2658333333336</v>
      </c>
      <c r="P36" s="106">
        <f>+ROUND(Anag_Prestazione[[#This Row],[ Comp. Utenza Mensile ANNO 2026]],2)</f>
        <v>1054.27</v>
      </c>
      <c r="Q36" s="106">
        <f>+Anag_Prestazione[[#This Row],[Colonna2 comp. Utenza mensile ANNO 2026 ARROT]]*12/365*Anag_Prestazione[[#This Row],[Giorni]]</f>
        <v>11160.81994520548</v>
      </c>
      <c r="R36" s="106">
        <f>Anag_Prestazione[[#This Row],[TOT_Retta Annua]]-Anag_Prestazione[[#This Row],[Comp. Utenza 
Totale ANNO 2026]]</f>
        <v>6520.2000547945208</v>
      </c>
      <c r="S36" s="106">
        <f>+ROUND(Anag_Prestazione[[#This Row],[TOT_CISA31]],2)</f>
        <v>6520.2</v>
      </c>
      <c r="T36" s="43">
        <v>100</v>
      </c>
      <c r="U36" s="108">
        <f>+Anag_Prestazione[[#This Row],[TOT_CISA31_arrotondam]]+Anag_Prestazione[[#This Row],[correttivo anno]]</f>
        <v>6620.2</v>
      </c>
    </row>
    <row r="37" spans="1:21" ht="27" customHeight="1" x14ac:dyDescent="0.25">
      <c r="A37" s="82" t="s">
        <v>518</v>
      </c>
      <c r="B37" s="104" t="s">
        <v>520</v>
      </c>
      <c r="C37" s="6" t="s">
        <v>519</v>
      </c>
      <c r="D37" s="20"/>
      <c r="E37" s="6" t="s">
        <v>51</v>
      </c>
      <c r="F37" s="24" t="s">
        <v>396</v>
      </c>
      <c r="G37" s="6" t="s">
        <v>243</v>
      </c>
      <c r="H37" s="21" t="s">
        <v>259</v>
      </c>
      <c r="I37" s="8" t="s">
        <v>204</v>
      </c>
      <c r="J37" s="105">
        <v>46054</v>
      </c>
      <c r="K37" s="131">
        <v>46387</v>
      </c>
      <c r="L37" s="6">
        <f>(K37-J37)+1</f>
        <v>334</v>
      </c>
      <c r="M37" s="106">
        <v>50.33</v>
      </c>
      <c r="N37" s="133">
        <f>L37*M37</f>
        <v>16810.22</v>
      </c>
      <c r="O37" s="107">
        <f>+'ANAG-ASSISTITI'!AB30</f>
        <v>1159.4950000000001</v>
      </c>
      <c r="P37" s="106">
        <f>+ROUND(Anag_Prestazione[[#This Row],[ Comp. Utenza Mensile ANNO 2026]],2)</f>
        <v>1159.5</v>
      </c>
      <c r="Q37" s="106">
        <f>+Anag_Prestazione[[#This Row],[Colonna2 comp. Utenza mensile ANNO 2026 ARROT]]*12/365*Anag_Prestazione[[#This Row],[Giorni]]</f>
        <v>12732.26301369863</v>
      </c>
      <c r="R37" s="106">
        <f>Anag_Prestazione[[#This Row],[TOT_Retta Annua]]-Anag_Prestazione[[#This Row],[Comp. Utenza 
Totale ANNO 2026]]</f>
        <v>4077.9569863013712</v>
      </c>
      <c r="S37" s="106">
        <f>+ROUND(Anag_Prestazione[[#This Row],[TOT_CISA31]],2)</f>
        <v>4077.96</v>
      </c>
      <c r="T37" s="43">
        <v>100</v>
      </c>
      <c r="U37" s="108">
        <f>+Anag_Prestazione[[#This Row],[TOT_CISA31_arrotondam]]+Anag_Prestazione[[#This Row],[correttivo anno]]</f>
        <v>4177.96</v>
      </c>
    </row>
    <row r="38" spans="1:21" ht="27" customHeight="1" x14ac:dyDescent="0.25">
      <c r="A38" s="82" t="s">
        <v>521</v>
      </c>
      <c r="B38" s="104" t="s">
        <v>523</v>
      </c>
      <c r="C38" s="24" t="s">
        <v>522</v>
      </c>
      <c r="D38" s="20"/>
      <c r="E38" s="6" t="s">
        <v>51</v>
      </c>
      <c r="F38" s="24" t="s">
        <v>396</v>
      </c>
      <c r="G38" s="20" t="s">
        <v>245</v>
      </c>
      <c r="H38" s="21" t="s">
        <v>94</v>
      </c>
      <c r="I38" s="8" t="s">
        <v>222</v>
      </c>
      <c r="J38" s="105">
        <v>46054</v>
      </c>
      <c r="K38" s="131">
        <v>46387</v>
      </c>
      <c r="L38" s="6">
        <f>(K38-J38)+1</f>
        <v>334</v>
      </c>
      <c r="M38" s="106">
        <v>50.33</v>
      </c>
      <c r="N38" s="133">
        <f>L38*M38</f>
        <v>16810.22</v>
      </c>
      <c r="O38" s="107">
        <f>+'ANAG-ASSISTITI'!AB31</f>
        <v>1450.9616666666668</v>
      </c>
      <c r="P38" s="106">
        <f>+ROUND(Anag_Prestazione[[#This Row],[ Comp. Utenza Mensile ANNO 2026]],2)</f>
        <v>1450.96</v>
      </c>
      <c r="Q38" s="106">
        <f>+Anag_Prestazione[[#This Row],[Colonna2 comp. Utenza mensile ANNO 2026 ARROT]]*12/365*Anag_Prestazione[[#This Row],[Giorni]]</f>
        <v>15932.733369863014</v>
      </c>
      <c r="R38" s="106">
        <f>Anag_Prestazione[[#This Row],[TOT_Retta Annua]]-Anag_Prestazione[[#This Row],[Comp. Utenza 
Totale ANNO 2026]]</f>
        <v>877.48663013698751</v>
      </c>
      <c r="S38" s="106">
        <f>+ROUND(Anag_Prestazione[[#This Row],[TOT_CISA31]],2)</f>
        <v>877.49</v>
      </c>
      <c r="T38" s="43">
        <v>100</v>
      </c>
      <c r="U38" s="108">
        <f>+Anag_Prestazione[[#This Row],[TOT_CISA31_arrotondam]]+Anag_Prestazione[[#This Row],[correttivo anno]]</f>
        <v>977.49</v>
      </c>
    </row>
    <row r="39" spans="1:21" ht="21.75" customHeight="1" x14ac:dyDescent="0.25">
      <c r="A39" s="89"/>
      <c r="B39" s="130"/>
      <c r="C39" s="24"/>
      <c r="D39" s="48"/>
      <c r="E39" s="24"/>
      <c r="F39" s="24"/>
      <c r="G39" s="48"/>
      <c r="H39" s="149"/>
      <c r="I39" s="46"/>
      <c r="J39" s="131"/>
      <c r="K39" s="150"/>
      <c r="L39" s="24"/>
      <c r="M39" s="133"/>
      <c r="N39" s="133"/>
      <c r="O39" s="134"/>
      <c r="P39" s="133"/>
      <c r="Q39" s="133"/>
      <c r="R39" s="133"/>
      <c r="S39" s="133"/>
      <c r="T39" s="151"/>
      <c r="U39" s="136">
        <f>SUM(U2:U38)</f>
        <v>197943.79999999996</v>
      </c>
    </row>
    <row r="41" spans="1:21" ht="21.75" customHeight="1" x14ac:dyDescent="0.25"/>
    <row r="42" spans="1:21" ht="21.75" customHeight="1" x14ac:dyDescent="0.25"/>
    <row r="43" spans="1:21" ht="21.75" customHeight="1" x14ac:dyDescent="0.25"/>
  </sheetData>
  <phoneticPr fontId="9" type="noConversion"/>
  <conditionalFormatting sqref="A36">
    <cfRule type="duplicateValues" dxfId="538" priority="6"/>
    <cfRule type="duplicateValues" dxfId="537" priority="7"/>
  </conditionalFormatting>
  <conditionalFormatting sqref="F1:F14 F16:F33 F35 F41:F1048576">
    <cfRule type="containsText" dxfId="536" priority="164" operator="containsText" text="Deceduto">
      <formula>NOT(ISERROR(SEARCH("Deceduto",F1)))</formula>
    </cfRule>
  </conditionalFormatting>
  <conditionalFormatting sqref="F37:F39">
    <cfRule type="containsText" dxfId="535" priority="1" operator="containsText" text="Deceduto">
      <formula>NOT(ISERROR(SEARCH("Deceduto",F37)))</formula>
    </cfRule>
  </conditionalFormatting>
  <conditionalFormatting sqref="G29">
    <cfRule type="duplicateValues" dxfId="534" priority="10"/>
  </conditionalFormatting>
  <conditionalFormatting sqref="G36">
    <cfRule type="duplicateValues" dxfId="533" priority="5"/>
  </conditionalFormatting>
  <conditionalFormatting sqref="H36">
    <cfRule type="duplicateValues" dxfId="532" priority="8"/>
  </conditionalFormatting>
  <conditionalFormatting sqref="I13:I14">
    <cfRule type="duplicateValues" dxfId="531" priority="78"/>
  </conditionalFormatting>
  <conditionalFormatting sqref="I16">
    <cfRule type="duplicateValues" dxfId="530" priority="81"/>
  </conditionalFormatting>
  <conditionalFormatting sqref="I23">
    <cfRule type="duplicateValues" dxfId="529" priority="48"/>
  </conditionalFormatting>
  <conditionalFormatting sqref="J2:K14 H13:H14 K31:K38">
    <cfRule type="cellIs" priority="176" operator="notEqual">
      <formula>0</formula>
    </cfRule>
  </conditionalFormatting>
  <conditionalFormatting sqref="J16:K30 J31:J33">
    <cfRule type="cellIs" priority="11" operator="notEqual">
      <formula>0</formula>
    </cfRule>
  </conditionalFormatting>
  <conditionalFormatting sqref="K15">
    <cfRule type="cellIs" priority="16" operator="notEqual">
      <formula>0</formula>
    </cfRule>
  </conditionalFormatting>
  <printOptions horizontalCentered="1"/>
  <pageMargins left="0.31496062992125984" right="0.31496062992125984" top="0.94488188976377963" bottom="0.35433070866141736" header="0.31496062992125984" footer="0.31496062992125984"/>
  <pageSetup paperSize="9" scale="79" fitToHeight="3" orientation="landscape" blackAndWhite="1" r:id="rId1"/>
  <ignoredErrors>
    <ignoredError sqref="Q28" calculatedColumn="1"/>
  </ignoredErrors>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4284"/>
  <sheetViews>
    <sheetView tabSelected="1" zoomScaleNormal="100" workbookViewId="0">
      <selection activeCell="F3" sqref="F3"/>
    </sheetView>
  </sheetViews>
  <sheetFormatPr defaultRowHeight="15" x14ac:dyDescent="0.25"/>
  <cols>
    <col min="1" max="1" width="51.140625" style="2" bestFit="1" customWidth="1"/>
    <col min="2" max="2" width="13.85546875" style="2" customWidth="1"/>
    <col min="3" max="3" width="54.140625" customWidth="1"/>
    <col min="4" max="4" width="26" style="69" customWidth="1"/>
    <col min="5" max="5" width="19.28515625" customWidth="1"/>
    <col min="6" max="6" width="13.140625" customWidth="1"/>
    <col min="7" max="8" width="9" bestFit="1" customWidth="1"/>
    <col min="10" max="10" width="9" bestFit="1" customWidth="1"/>
    <col min="11" max="11" width="5.7109375" bestFit="1" customWidth="1"/>
    <col min="12" max="12" width="8.85546875" bestFit="1" customWidth="1"/>
    <col min="13" max="13" width="9" bestFit="1" customWidth="1"/>
    <col min="16" max="16" width="9" bestFit="1" customWidth="1"/>
    <col min="17" max="17" width="8.5703125" bestFit="1" customWidth="1"/>
  </cols>
  <sheetData>
    <row r="1" spans="1:29" s="2" customFormat="1" x14ac:dyDescent="0.25">
      <c r="A1"/>
      <c r="B1"/>
      <c r="C1"/>
      <c r="D1"/>
      <c r="E1"/>
      <c r="F1"/>
      <c r="G1"/>
      <c r="H1"/>
      <c r="I1"/>
      <c r="J1"/>
      <c r="K1"/>
      <c r="L1"/>
      <c r="M1"/>
      <c r="N1"/>
      <c r="O1"/>
      <c r="P1"/>
      <c r="Q1"/>
      <c r="R1"/>
      <c r="S1"/>
      <c r="T1"/>
      <c r="U1"/>
      <c r="V1"/>
      <c r="W1"/>
      <c r="X1"/>
      <c r="Y1"/>
      <c r="Z1"/>
      <c r="AA1"/>
      <c r="AB1"/>
      <c r="AC1"/>
    </row>
    <row r="2" spans="1:29" x14ac:dyDescent="0.25">
      <c r="A2"/>
      <c r="B2"/>
      <c r="D2"/>
    </row>
    <row r="3" spans="1:29" s="2" customFormat="1" ht="30" x14ac:dyDescent="0.25">
      <c r="A3" s="147" t="s">
        <v>236</v>
      </c>
      <c r="B3" s="37" t="s">
        <v>365</v>
      </c>
      <c r="C3" s="37" t="s">
        <v>237</v>
      </c>
      <c r="D3" s="37" t="s">
        <v>238</v>
      </c>
      <c r="E3" s="152" t="s">
        <v>493</v>
      </c>
      <c r="F3" s="158" t="s">
        <v>442</v>
      </c>
    </row>
    <row r="4" spans="1:29" ht="38.25" customHeight="1" x14ac:dyDescent="0.25">
      <c r="A4" s="20" t="s">
        <v>434</v>
      </c>
      <c r="B4" s="20" t="s">
        <v>504</v>
      </c>
      <c r="C4" s="20" t="s">
        <v>437</v>
      </c>
      <c r="D4" s="20" t="s">
        <v>436</v>
      </c>
      <c r="E4" s="153">
        <v>5784.46</v>
      </c>
    </row>
    <row r="5" spans="1:29" ht="38.25" customHeight="1" x14ac:dyDescent="0.25">
      <c r="A5" s="20" t="s">
        <v>260</v>
      </c>
      <c r="B5" s="20" t="s">
        <v>505</v>
      </c>
      <c r="C5" s="20" t="s">
        <v>261</v>
      </c>
      <c r="D5" s="20" t="s">
        <v>264</v>
      </c>
      <c r="E5" s="154">
        <v>22666.73</v>
      </c>
    </row>
    <row r="6" spans="1:29" ht="38.25" customHeight="1" x14ac:dyDescent="0.25">
      <c r="A6" s="20" t="s">
        <v>256</v>
      </c>
      <c r="B6" s="20" t="s">
        <v>517</v>
      </c>
      <c r="C6" s="20" t="s">
        <v>145</v>
      </c>
      <c r="D6" s="20" t="s">
        <v>93</v>
      </c>
      <c r="E6" s="154">
        <v>6620.2</v>
      </c>
    </row>
    <row r="7" spans="1:29" ht="38.25" customHeight="1" x14ac:dyDescent="0.25">
      <c r="A7" s="20" t="s">
        <v>472</v>
      </c>
      <c r="B7" s="20" t="s">
        <v>516</v>
      </c>
      <c r="C7" s="20" t="s">
        <v>470</v>
      </c>
      <c r="D7" s="20" t="s">
        <v>471</v>
      </c>
      <c r="E7" s="154">
        <v>7009.59</v>
      </c>
    </row>
    <row r="8" spans="1:29" ht="38.25" customHeight="1" x14ac:dyDescent="0.25">
      <c r="A8" s="20" t="s">
        <v>429</v>
      </c>
      <c r="B8" s="20" t="s">
        <v>506</v>
      </c>
      <c r="C8" s="20" t="s">
        <v>430</v>
      </c>
      <c r="D8" s="20" t="s">
        <v>428</v>
      </c>
      <c r="E8" s="154">
        <v>8609.1299999999992</v>
      </c>
    </row>
    <row r="9" spans="1:29" ht="38.25" customHeight="1" x14ac:dyDescent="0.25">
      <c r="A9" s="20" t="s">
        <v>330</v>
      </c>
      <c r="B9" s="20" t="s">
        <v>507</v>
      </c>
      <c r="C9" s="20" t="s">
        <v>404</v>
      </c>
      <c r="D9" s="20" t="s">
        <v>405</v>
      </c>
      <c r="E9" s="154">
        <v>18765.45</v>
      </c>
    </row>
    <row r="10" spans="1:29" ht="38.25" customHeight="1" x14ac:dyDescent="0.25">
      <c r="A10" s="20" t="s">
        <v>413</v>
      </c>
      <c r="B10" s="20" t="s">
        <v>508</v>
      </c>
      <c r="C10" s="20" t="s">
        <v>414</v>
      </c>
      <c r="D10" s="20" t="s">
        <v>415</v>
      </c>
      <c r="E10" s="154">
        <v>5457.51</v>
      </c>
    </row>
    <row r="11" spans="1:29" ht="38.25" customHeight="1" x14ac:dyDescent="0.25">
      <c r="A11" s="20" t="s">
        <v>453</v>
      </c>
      <c r="B11" s="20" t="s">
        <v>514</v>
      </c>
      <c r="C11" s="20" t="s">
        <v>457</v>
      </c>
      <c r="D11" s="20" t="s">
        <v>455</v>
      </c>
      <c r="E11" s="154">
        <v>6972.75</v>
      </c>
    </row>
    <row r="12" spans="1:29" ht="38.25" customHeight="1" x14ac:dyDescent="0.25">
      <c r="A12" s="20" t="s">
        <v>137</v>
      </c>
      <c r="B12" s="20" t="s">
        <v>509</v>
      </c>
      <c r="C12" s="20" t="s">
        <v>129</v>
      </c>
      <c r="D12" s="20" t="s">
        <v>247</v>
      </c>
      <c r="E12" s="154">
        <v>12397.23</v>
      </c>
    </row>
    <row r="13" spans="1:29" ht="38.25" customHeight="1" x14ac:dyDescent="0.25">
      <c r="A13" s="20" t="s">
        <v>243</v>
      </c>
      <c r="B13" s="20" t="s">
        <v>510</v>
      </c>
      <c r="C13" s="20" t="s">
        <v>244</v>
      </c>
      <c r="D13" s="20" t="s">
        <v>259</v>
      </c>
      <c r="E13" s="154">
        <v>40334.07</v>
      </c>
    </row>
    <row r="14" spans="1:29" ht="38.25" customHeight="1" x14ac:dyDescent="0.25">
      <c r="A14" s="20" t="s">
        <v>163</v>
      </c>
      <c r="B14" s="20" t="s">
        <v>515</v>
      </c>
      <c r="C14" s="20" t="s">
        <v>462</v>
      </c>
      <c r="D14" s="20" t="s">
        <v>463</v>
      </c>
      <c r="E14" s="154">
        <v>15382.7</v>
      </c>
    </row>
    <row r="15" spans="1:29" ht="38.25" customHeight="1" x14ac:dyDescent="0.25">
      <c r="A15" s="20" t="s">
        <v>245</v>
      </c>
      <c r="B15" s="20" t="s">
        <v>511</v>
      </c>
      <c r="C15" s="20" t="s">
        <v>246</v>
      </c>
      <c r="D15" s="20" t="s">
        <v>94</v>
      </c>
      <c r="E15" s="154">
        <v>21428.97</v>
      </c>
      <c r="F15" s="157">
        <v>977.49</v>
      </c>
    </row>
    <row r="16" spans="1:29" ht="38.25" customHeight="1" x14ac:dyDescent="0.25">
      <c r="A16" s="20" t="s">
        <v>277</v>
      </c>
      <c r="B16" s="20" t="s">
        <v>512</v>
      </c>
      <c r="C16" s="20" t="s">
        <v>278</v>
      </c>
      <c r="D16" s="20" t="s">
        <v>279</v>
      </c>
      <c r="E16" s="154">
        <v>8380.6</v>
      </c>
    </row>
    <row r="17" spans="1:5" ht="38.25" customHeight="1" x14ac:dyDescent="0.25">
      <c r="A17" s="20" t="s">
        <v>305</v>
      </c>
      <c r="B17" s="20" t="s">
        <v>513</v>
      </c>
      <c r="C17" s="20" t="s">
        <v>306</v>
      </c>
      <c r="D17" s="20" t="s">
        <v>299</v>
      </c>
      <c r="E17" s="155">
        <v>18134.41</v>
      </c>
    </row>
    <row r="18" spans="1:5" ht="33" customHeight="1" x14ac:dyDescent="0.25">
      <c r="A18"/>
      <c r="B18"/>
      <c r="D18"/>
      <c r="E18" s="156">
        <f>SUM(E4:E17)</f>
        <v>197943.80000000002</v>
      </c>
    </row>
    <row r="19" spans="1:5" x14ac:dyDescent="0.25">
      <c r="A19"/>
      <c r="B19"/>
      <c r="D19"/>
      <c r="E19" s="3"/>
    </row>
    <row r="20" spans="1:5" x14ac:dyDescent="0.25">
      <c r="A20"/>
      <c r="B20"/>
      <c r="D20"/>
      <c r="E20" s="3"/>
    </row>
    <row r="21" spans="1:5" x14ac:dyDescent="0.25">
      <c r="A21"/>
      <c r="B21"/>
      <c r="D21"/>
      <c r="E21" s="3" t="e">
        <f>+GETPIVOTDATA("[Measures].[Somma di totale impegno 2026]",$A$3,"[Anag_Gestore].[GESTORE]","[Anag_Gestore].[GESTORE].&amp;[PERLORO SRL]","[Anag_Gestore].[Denominazione]","[Anag_Gestore].[Denominazione].&amp;[RESIDENZA VILLA SERENA]","[Anag_Assistiti].[NOMINATIVO]","[Anag_Assistiti].[NOMINATIVO].&amp;[COSENTINO ROSARIO]")</f>
        <v>#REF!</v>
      </c>
    </row>
    <row r="22" spans="1:5" x14ac:dyDescent="0.25">
      <c r="A22"/>
      <c r="B22"/>
      <c r="D22"/>
      <c r="E22" s="3"/>
    </row>
    <row r="23" spans="1:5" x14ac:dyDescent="0.25">
      <c r="A23"/>
      <c r="B23"/>
      <c r="D23"/>
      <c r="E23" s="3"/>
    </row>
    <row r="24" spans="1:5" x14ac:dyDescent="0.25">
      <c r="A24"/>
      <c r="B24"/>
      <c r="D24"/>
      <c r="E24" s="3"/>
    </row>
    <row r="25" spans="1:5" x14ac:dyDescent="0.25">
      <c r="A25"/>
      <c r="B25"/>
      <c r="D25"/>
      <c r="E25" s="3"/>
    </row>
    <row r="26" spans="1:5" x14ac:dyDescent="0.25">
      <c r="A26"/>
      <c r="B26"/>
      <c r="D26"/>
      <c r="E26" s="3"/>
    </row>
    <row r="27" spans="1:5" x14ac:dyDescent="0.25">
      <c r="A27"/>
      <c r="B27"/>
      <c r="D27"/>
      <c r="E27" s="3"/>
    </row>
    <row r="28" spans="1:5" x14ac:dyDescent="0.25">
      <c r="A28"/>
      <c r="B28"/>
      <c r="D28"/>
      <c r="E28" s="3"/>
    </row>
    <row r="29" spans="1:5" x14ac:dyDescent="0.25">
      <c r="A29"/>
      <c r="B29"/>
      <c r="D29"/>
      <c r="E29" s="3"/>
    </row>
    <row r="30" spans="1:5" x14ac:dyDescent="0.25">
      <c r="A30"/>
      <c r="B30"/>
      <c r="D30"/>
      <c r="E30" s="3"/>
    </row>
    <row r="31" spans="1:5" x14ac:dyDescent="0.25">
      <c r="A31"/>
      <c r="B31"/>
      <c r="D31"/>
      <c r="E31" s="3"/>
    </row>
    <row r="32" spans="1:5" x14ac:dyDescent="0.25">
      <c r="A32"/>
      <c r="B32"/>
      <c r="D32"/>
      <c r="E32" s="3"/>
    </row>
    <row r="33" spans="1:14" ht="15.75" thickBot="1" x14ac:dyDescent="0.3">
      <c r="A33"/>
      <c r="B33"/>
      <c r="D33"/>
      <c r="E33" s="146"/>
    </row>
    <row r="34" spans="1:14" x14ac:dyDescent="0.25">
      <c r="A34"/>
      <c r="B34" s="28"/>
      <c r="D34" s="148">
        <f>SUM(D4:D33)</f>
        <v>0</v>
      </c>
      <c r="E34" s="3" t="e">
        <f>SUM(E21:E33)</f>
        <v>#REF!</v>
      </c>
    </row>
    <row r="35" spans="1:14" x14ac:dyDescent="0.25">
      <c r="A35"/>
      <c r="B35" s="28"/>
      <c r="D35"/>
      <c r="E35" s="148"/>
    </row>
    <row r="36" spans="1:14" x14ac:dyDescent="0.25">
      <c r="A36"/>
      <c r="B36" s="28"/>
      <c r="D36" s="144">
        <v>196966.39999999999</v>
      </c>
    </row>
    <row r="37" spans="1:14" ht="15.75" thickBot="1" x14ac:dyDescent="0.3">
      <c r="A37"/>
      <c r="B37" s="28"/>
      <c r="D37" s="145" t="s">
        <v>524</v>
      </c>
    </row>
    <row r="38" spans="1:14" x14ac:dyDescent="0.25">
      <c r="A38"/>
      <c r="B38" s="28"/>
      <c r="D38"/>
      <c r="N38">
        <f>SUM(PRESTAZIONE!O358)</f>
        <v>0</v>
      </c>
    </row>
    <row r="39" spans="1:14" x14ac:dyDescent="0.25">
      <c r="A39"/>
      <c r="B39"/>
      <c r="D39"/>
    </row>
    <row r="40" spans="1:14" x14ac:dyDescent="0.25">
      <c r="A40"/>
      <c r="B40"/>
      <c r="D40"/>
    </row>
    <row r="41" spans="1:14" x14ac:dyDescent="0.25">
      <c r="A41"/>
      <c r="B41"/>
      <c r="D41"/>
    </row>
    <row r="42" spans="1:14" x14ac:dyDescent="0.25">
      <c r="A42"/>
      <c r="B42"/>
      <c r="D42"/>
    </row>
    <row r="43" spans="1:14" x14ac:dyDescent="0.25">
      <c r="A43"/>
      <c r="B43"/>
      <c r="D43"/>
    </row>
    <row r="44" spans="1:14" hidden="1" x14ac:dyDescent="0.25">
      <c r="A44"/>
      <c r="B44"/>
      <c r="D44"/>
    </row>
    <row r="45" spans="1:14" hidden="1" x14ac:dyDescent="0.25">
      <c r="A45"/>
      <c r="B45"/>
      <c r="D45"/>
    </row>
    <row r="46" spans="1:14" x14ac:dyDescent="0.25">
      <c r="A46"/>
      <c r="B46"/>
      <c r="D46"/>
    </row>
    <row r="47" spans="1:14" x14ac:dyDescent="0.25">
      <c r="A47"/>
      <c r="B47"/>
      <c r="D47"/>
    </row>
    <row r="48" spans="1:14" x14ac:dyDescent="0.25">
      <c r="A48"/>
      <c r="B48"/>
      <c r="D48"/>
    </row>
    <row r="49" spans="3:3" customFormat="1" hidden="1" x14ac:dyDescent="0.25"/>
    <row r="50" spans="3:3" customFormat="1" hidden="1" x14ac:dyDescent="0.25"/>
    <row r="51" spans="3:3" customFormat="1" hidden="1" x14ac:dyDescent="0.25"/>
    <row r="52" spans="3:3" customFormat="1" hidden="1" x14ac:dyDescent="0.25"/>
    <row r="53" spans="3:3" customFormat="1" hidden="1" x14ac:dyDescent="0.25"/>
    <row r="54" spans="3:3" customFormat="1" hidden="1" x14ac:dyDescent="0.25"/>
    <row r="55" spans="3:3" customFormat="1" hidden="1" x14ac:dyDescent="0.25"/>
    <row r="56" spans="3:3" customFormat="1" hidden="1" x14ac:dyDescent="0.25"/>
    <row r="57" spans="3:3" customFormat="1" x14ac:dyDescent="0.25"/>
    <row r="58" spans="3:3" customFormat="1" x14ac:dyDescent="0.25"/>
    <row r="59" spans="3:3" customFormat="1" x14ac:dyDescent="0.25"/>
    <row r="60" spans="3:3" customFormat="1" x14ac:dyDescent="0.25"/>
    <row r="61" spans="3:3" customFormat="1" x14ac:dyDescent="0.25"/>
    <row r="62" spans="3:3" customFormat="1" x14ac:dyDescent="0.25"/>
    <row r="63" spans="3:3" customFormat="1" x14ac:dyDescent="0.25"/>
    <row r="64" spans="3:3"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row r="1001" customFormat="1" x14ac:dyDescent="0.25"/>
    <row r="1002" customFormat="1" x14ac:dyDescent="0.25"/>
    <row r="1003" customFormat="1" x14ac:dyDescent="0.25"/>
    <row r="1004" customFormat="1" x14ac:dyDescent="0.25"/>
    <row r="1005" customFormat="1" x14ac:dyDescent="0.25"/>
    <row r="1006" customFormat="1" x14ac:dyDescent="0.25"/>
    <row r="1007" customFormat="1" x14ac:dyDescent="0.25"/>
    <row r="1008" customFormat="1" x14ac:dyDescent="0.25"/>
    <row r="1009" customFormat="1" x14ac:dyDescent="0.25"/>
    <row r="1010" customFormat="1" x14ac:dyDescent="0.25"/>
    <row r="1011" customFormat="1" x14ac:dyDescent="0.25"/>
    <row r="1012" customFormat="1" x14ac:dyDescent="0.25"/>
    <row r="1013" customFormat="1" x14ac:dyDescent="0.25"/>
    <row r="1014" customFormat="1" x14ac:dyDescent="0.25"/>
    <row r="1015" customFormat="1" x14ac:dyDescent="0.25"/>
    <row r="1016" customFormat="1" x14ac:dyDescent="0.25"/>
    <row r="1017" customFormat="1" x14ac:dyDescent="0.25"/>
    <row r="1018" customFormat="1" x14ac:dyDescent="0.25"/>
    <row r="1019" customFormat="1" x14ac:dyDescent="0.25"/>
    <row r="1020" customFormat="1" x14ac:dyDescent="0.25"/>
    <row r="1021" customFormat="1" x14ac:dyDescent="0.25"/>
    <row r="1022" customFormat="1" x14ac:dyDescent="0.25"/>
    <row r="1023" customFormat="1" x14ac:dyDescent="0.25"/>
    <row r="1024" customFormat="1" x14ac:dyDescent="0.25"/>
    <row r="1025" customFormat="1" x14ac:dyDescent="0.25"/>
    <row r="1026" customFormat="1" x14ac:dyDescent="0.25"/>
    <row r="1027" customFormat="1" x14ac:dyDescent="0.25"/>
    <row r="1028" customFormat="1" x14ac:dyDescent="0.25"/>
    <row r="1029" customFormat="1" x14ac:dyDescent="0.25"/>
    <row r="1030" customFormat="1" x14ac:dyDescent="0.25"/>
    <row r="1031" customFormat="1" x14ac:dyDescent="0.25"/>
    <row r="1032" customFormat="1" x14ac:dyDescent="0.25"/>
    <row r="1033" customFormat="1" x14ac:dyDescent="0.25"/>
    <row r="1034" customFormat="1" x14ac:dyDescent="0.25"/>
    <row r="1035" customFormat="1" x14ac:dyDescent="0.25"/>
    <row r="1036" customFormat="1" x14ac:dyDescent="0.25"/>
    <row r="1037" customFormat="1" x14ac:dyDescent="0.25"/>
    <row r="1038" customFormat="1" x14ac:dyDescent="0.25"/>
    <row r="1039" customFormat="1" x14ac:dyDescent="0.25"/>
    <row r="1040" customFormat="1" x14ac:dyDescent="0.25"/>
    <row r="1041" customFormat="1" x14ac:dyDescent="0.25"/>
    <row r="1042" customFormat="1" x14ac:dyDescent="0.25"/>
    <row r="1043" customFormat="1" x14ac:dyDescent="0.25"/>
    <row r="1044" customFormat="1" x14ac:dyDescent="0.25"/>
    <row r="1045" customFormat="1" x14ac:dyDescent="0.25"/>
    <row r="1046" customFormat="1" x14ac:dyDescent="0.25"/>
    <row r="1047" customFormat="1" x14ac:dyDescent="0.25"/>
    <row r="1048" customFormat="1" x14ac:dyDescent="0.25"/>
    <row r="1049" customFormat="1" x14ac:dyDescent="0.25"/>
    <row r="1050" customFormat="1" x14ac:dyDescent="0.25"/>
    <row r="1051" customFormat="1" x14ac:dyDescent="0.25"/>
    <row r="1052" customFormat="1" x14ac:dyDescent="0.25"/>
    <row r="1053" customFormat="1" x14ac:dyDescent="0.25"/>
    <row r="1054" customFormat="1" x14ac:dyDescent="0.25"/>
    <row r="1055" customFormat="1" x14ac:dyDescent="0.25"/>
    <row r="1056" customFormat="1" x14ac:dyDescent="0.25"/>
    <row r="1057" customFormat="1" x14ac:dyDescent="0.25"/>
    <row r="1058" customFormat="1" x14ac:dyDescent="0.25"/>
    <row r="1059" customFormat="1" x14ac:dyDescent="0.25"/>
    <row r="1060" customFormat="1" x14ac:dyDescent="0.25"/>
    <row r="1061" customFormat="1" x14ac:dyDescent="0.25"/>
    <row r="1062" customFormat="1" x14ac:dyDescent="0.25"/>
    <row r="1063" customFormat="1" x14ac:dyDescent="0.25"/>
    <row r="1064" customFormat="1" x14ac:dyDescent="0.25"/>
    <row r="1065" customFormat="1" x14ac:dyDescent="0.25"/>
    <row r="1066" customFormat="1" x14ac:dyDescent="0.25"/>
    <row r="1067" customFormat="1" x14ac:dyDescent="0.25"/>
    <row r="1068" customFormat="1" x14ac:dyDescent="0.25"/>
    <row r="1069" customFormat="1" x14ac:dyDescent="0.25"/>
    <row r="1070" customFormat="1" x14ac:dyDescent="0.25"/>
    <row r="1071" customFormat="1" x14ac:dyDescent="0.25"/>
    <row r="1072" customFormat="1" x14ac:dyDescent="0.25"/>
    <row r="1073" customFormat="1" x14ac:dyDescent="0.25"/>
    <row r="1074" customFormat="1" x14ac:dyDescent="0.25"/>
    <row r="1075" customFormat="1" x14ac:dyDescent="0.25"/>
    <row r="1076" customFormat="1" x14ac:dyDescent="0.25"/>
    <row r="1077" customFormat="1" x14ac:dyDescent="0.25"/>
    <row r="1078" customFormat="1" x14ac:dyDescent="0.25"/>
    <row r="1079" customFormat="1" x14ac:dyDescent="0.25"/>
    <row r="1080" customFormat="1" x14ac:dyDescent="0.25"/>
    <row r="1081" customFormat="1" x14ac:dyDescent="0.25"/>
    <row r="1082" customFormat="1" x14ac:dyDescent="0.25"/>
    <row r="1083" customFormat="1" x14ac:dyDescent="0.25"/>
    <row r="1084" customFormat="1" x14ac:dyDescent="0.25"/>
    <row r="1085" customFormat="1" x14ac:dyDescent="0.25"/>
    <row r="1086" customFormat="1" x14ac:dyDescent="0.25"/>
    <row r="1087" customFormat="1" x14ac:dyDescent="0.25"/>
    <row r="1088" customFormat="1" x14ac:dyDescent="0.25"/>
    <row r="1089" customFormat="1" x14ac:dyDescent="0.25"/>
    <row r="1090" customFormat="1" x14ac:dyDescent="0.25"/>
    <row r="1091" customFormat="1" x14ac:dyDescent="0.25"/>
    <row r="1092" customFormat="1" x14ac:dyDescent="0.25"/>
    <row r="1093" customFormat="1" x14ac:dyDescent="0.25"/>
    <row r="1094" customFormat="1" x14ac:dyDescent="0.25"/>
    <row r="1095" customFormat="1" x14ac:dyDescent="0.25"/>
    <row r="1096" customFormat="1" x14ac:dyDescent="0.25"/>
    <row r="1097" customFormat="1" x14ac:dyDescent="0.25"/>
    <row r="1098" customFormat="1" x14ac:dyDescent="0.25"/>
    <row r="1099" customFormat="1" x14ac:dyDescent="0.25"/>
    <row r="1100" customFormat="1" x14ac:dyDescent="0.25"/>
    <row r="1101" customFormat="1" x14ac:dyDescent="0.25"/>
    <row r="1102" customFormat="1" x14ac:dyDescent="0.25"/>
    <row r="1103" customFormat="1" x14ac:dyDescent="0.25"/>
    <row r="1104" customFormat="1" x14ac:dyDescent="0.25"/>
    <row r="1105" customFormat="1" x14ac:dyDescent="0.25"/>
    <row r="1106" customFormat="1" x14ac:dyDescent="0.25"/>
    <row r="1107" customFormat="1" x14ac:dyDescent="0.25"/>
    <row r="1108" customFormat="1" x14ac:dyDescent="0.25"/>
    <row r="1109" customFormat="1" x14ac:dyDescent="0.25"/>
    <row r="1110" customFormat="1" x14ac:dyDescent="0.25"/>
    <row r="1111" customFormat="1" x14ac:dyDescent="0.25"/>
    <row r="1112" customFormat="1" x14ac:dyDescent="0.25"/>
    <row r="1113" customFormat="1" x14ac:dyDescent="0.25"/>
    <row r="1114" customFormat="1" x14ac:dyDescent="0.25"/>
    <row r="1115" customFormat="1" x14ac:dyDescent="0.25"/>
    <row r="1116" customFormat="1" x14ac:dyDescent="0.25"/>
    <row r="1117" customFormat="1" x14ac:dyDescent="0.25"/>
    <row r="1118" customFormat="1" x14ac:dyDescent="0.25"/>
    <row r="1119" customFormat="1" x14ac:dyDescent="0.25"/>
    <row r="1120" customFormat="1" x14ac:dyDescent="0.25"/>
    <row r="1121" customFormat="1" x14ac:dyDescent="0.25"/>
    <row r="1122" customFormat="1" x14ac:dyDescent="0.25"/>
    <row r="1123" customFormat="1" x14ac:dyDescent="0.25"/>
    <row r="1124" customFormat="1" x14ac:dyDescent="0.25"/>
    <row r="1125" customFormat="1" x14ac:dyDescent="0.25"/>
    <row r="1126" customFormat="1" x14ac:dyDescent="0.25"/>
    <row r="1127" customFormat="1" x14ac:dyDescent="0.25"/>
    <row r="1128" customFormat="1" x14ac:dyDescent="0.25"/>
    <row r="1129" customFormat="1" x14ac:dyDescent="0.25"/>
    <row r="1130" customFormat="1" x14ac:dyDescent="0.25"/>
    <row r="1131" customFormat="1" x14ac:dyDescent="0.25"/>
    <row r="1132" customFormat="1" x14ac:dyDescent="0.25"/>
    <row r="1133" customFormat="1" x14ac:dyDescent="0.25"/>
    <row r="1134" customFormat="1" x14ac:dyDescent="0.25"/>
    <row r="1135" customFormat="1" x14ac:dyDescent="0.25"/>
    <row r="1136" customFormat="1" x14ac:dyDescent="0.25"/>
    <row r="1137" customFormat="1" x14ac:dyDescent="0.25"/>
    <row r="1138" customFormat="1" x14ac:dyDescent="0.25"/>
    <row r="1139" customFormat="1" x14ac:dyDescent="0.25"/>
    <row r="1140" customFormat="1" x14ac:dyDescent="0.25"/>
    <row r="1141" customFormat="1" x14ac:dyDescent="0.25"/>
    <row r="1142" customFormat="1" x14ac:dyDescent="0.25"/>
    <row r="1143" customFormat="1" x14ac:dyDescent="0.25"/>
    <row r="1144" customFormat="1" x14ac:dyDescent="0.25"/>
    <row r="1145" customFormat="1" x14ac:dyDescent="0.25"/>
    <row r="1146" customFormat="1" x14ac:dyDescent="0.25"/>
    <row r="1147" customFormat="1" x14ac:dyDescent="0.25"/>
    <row r="1148" customFormat="1" x14ac:dyDescent="0.25"/>
    <row r="1149" customFormat="1" x14ac:dyDescent="0.25"/>
    <row r="1150" customFormat="1" x14ac:dyDescent="0.25"/>
    <row r="1151" customFormat="1" x14ac:dyDescent="0.25"/>
    <row r="1152" customFormat="1" x14ac:dyDescent="0.25"/>
    <row r="1153" customFormat="1" x14ac:dyDescent="0.25"/>
    <row r="1154" customFormat="1" x14ac:dyDescent="0.25"/>
    <row r="1155" customFormat="1" x14ac:dyDescent="0.25"/>
    <row r="1156" customFormat="1" x14ac:dyDescent="0.25"/>
    <row r="1157" customFormat="1" x14ac:dyDescent="0.25"/>
    <row r="1158" customFormat="1" x14ac:dyDescent="0.25"/>
    <row r="1159" customFormat="1" x14ac:dyDescent="0.25"/>
    <row r="1160" customFormat="1" x14ac:dyDescent="0.25"/>
    <row r="1161" customFormat="1" x14ac:dyDescent="0.25"/>
    <row r="1162" customFormat="1" x14ac:dyDescent="0.25"/>
    <row r="1163" customFormat="1" x14ac:dyDescent="0.25"/>
    <row r="1164" customFormat="1" x14ac:dyDescent="0.25"/>
    <row r="1165" customFormat="1" x14ac:dyDescent="0.25"/>
    <row r="1166" customFormat="1" x14ac:dyDescent="0.25"/>
    <row r="1167" customFormat="1" x14ac:dyDescent="0.25"/>
    <row r="1168" customFormat="1" x14ac:dyDescent="0.25"/>
    <row r="1169" customFormat="1" x14ac:dyDescent="0.25"/>
    <row r="1170" customFormat="1" x14ac:dyDescent="0.25"/>
    <row r="1171" customFormat="1" x14ac:dyDescent="0.25"/>
    <row r="1172" customFormat="1" x14ac:dyDescent="0.25"/>
    <row r="1173" customFormat="1" x14ac:dyDescent="0.25"/>
    <row r="1174" customFormat="1" x14ac:dyDescent="0.25"/>
    <row r="1175" customFormat="1" x14ac:dyDescent="0.25"/>
    <row r="1176" customFormat="1" x14ac:dyDescent="0.25"/>
    <row r="1177" customFormat="1" x14ac:dyDescent="0.25"/>
    <row r="1178" customFormat="1" x14ac:dyDescent="0.25"/>
    <row r="1179" customFormat="1" x14ac:dyDescent="0.25"/>
    <row r="1180" customFormat="1" x14ac:dyDescent="0.25"/>
    <row r="1181" customFormat="1" x14ac:dyDescent="0.25"/>
    <row r="1182" customFormat="1" x14ac:dyDescent="0.25"/>
    <row r="1183" customFormat="1" x14ac:dyDescent="0.25"/>
    <row r="1184" customFormat="1" x14ac:dyDescent="0.25"/>
    <row r="1185" customFormat="1" x14ac:dyDescent="0.25"/>
    <row r="1186" customFormat="1" x14ac:dyDescent="0.25"/>
    <row r="1187" customFormat="1" x14ac:dyDescent="0.25"/>
    <row r="1188" customFormat="1" x14ac:dyDescent="0.25"/>
    <row r="1189" customFormat="1" x14ac:dyDescent="0.25"/>
    <row r="1190" customFormat="1" x14ac:dyDescent="0.25"/>
    <row r="1191" customFormat="1" x14ac:dyDescent="0.25"/>
    <row r="1192" customFormat="1" x14ac:dyDescent="0.25"/>
    <row r="1193" customFormat="1" x14ac:dyDescent="0.25"/>
    <row r="1194" customFormat="1" x14ac:dyDescent="0.25"/>
    <row r="1195" customFormat="1" x14ac:dyDescent="0.25"/>
    <row r="1196" customFormat="1" x14ac:dyDescent="0.25"/>
    <row r="1197" customFormat="1" x14ac:dyDescent="0.25"/>
    <row r="1198" customFormat="1" x14ac:dyDescent="0.25"/>
    <row r="1199" customFormat="1" x14ac:dyDescent="0.25"/>
    <row r="1200" customFormat="1" x14ac:dyDescent="0.25"/>
    <row r="1201" customFormat="1" x14ac:dyDescent="0.25"/>
    <row r="1202" customFormat="1" x14ac:dyDescent="0.25"/>
    <row r="1203" customFormat="1" x14ac:dyDescent="0.25"/>
    <row r="1204" customFormat="1" x14ac:dyDescent="0.25"/>
    <row r="1205" customFormat="1" x14ac:dyDescent="0.25"/>
    <row r="1206" customFormat="1" x14ac:dyDescent="0.25"/>
    <row r="1207" customFormat="1" x14ac:dyDescent="0.25"/>
    <row r="1208" customFormat="1" x14ac:dyDescent="0.25"/>
    <row r="1209" customFormat="1" x14ac:dyDescent="0.25"/>
    <row r="1210" customFormat="1" x14ac:dyDescent="0.25"/>
    <row r="1211" customFormat="1" x14ac:dyDescent="0.25"/>
    <row r="1212" customFormat="1" x14ac:dyDescent="0.25"/>
    <row r="1213" customFormat="1" x14ac:dyDescent="0.25"/>
    <row r="1214" customFormat="1" x14ac:dyDescent="0.25"/>
    <row r="1215" customFormat="1" x14ac:dyDescent="0.25"/>
    <row r="1216" customFormat="1" x14ac:dyDescent="0.25"/>
    <row r="1217" customFormat="1" x14ac:dyDescent="0.25"/>
    <row r="1218" customFormat="1" x14ac:dyDescent="0.25"/>
    <row r="1219" customFormat="1" x14ac:dyDescent="0.25"/>
    <row r="1220" customFormat="1" x14ac:dyDescent="0.25"/>
    <row r="1221" customFormat="1" x14ac:dyDescent="0.25"/>
    <row r="1222" customFormat="1" x14ac:dyDescent="0.25"/>
    <row r="1223" customFormat="1" x14ac:dyDescent="0.25"/>
    <row r="1224" customFormat="1" x14ac:dyDescent="0.25"/>
    <row r="1225" customFormat="1" x14ac:dyDescent="0.25"/>
    <row r="1226" customFormat="1" x14ac:dyDescent="0.25"/>
    <row r="1227" customFormat="1" x14ac:dyDescent="0.25"/>
    <row r="1228" customFormat="1" x14ac:dyDescent="0.25"/>
    <row r="1229" customFormat="1" x14ac:dyDescent="0.25"/>
    <row r="1230" customFormat="1" x14ac:dyDescent="0.25"/>
    <row r="1231" customFormat="1" x14ac:dyDescent="0.25"/>
    <row r="1232" customFormat="1" x14ac:dyDescent="0.25"/>
    <row r="1233" customFormat="1" x14ac:dyDescent="0.25"/>
    <row r="1234" customFormat="1" x14ac:dyDescent="0.25"/>
    <row r="1235" customFormat="1" x14ac:dyDescent="0.25"/>
    <row r="1236" customFormat="1" x14ac:dyDescent="0.25"/>
    <row r="1237" customFormat="1" x14ac:dyDescent="0.25"/>
    <row r="1238" customFormat="1" x14ac:dyDescent="0.25"/>
    <row r="1239" customFormat="1" x14ac:dyDescent="0.25"/>
    <row r="1240" customFormat="1" x14ac:dyDescent="0.25"/>
    <row r="1241" customFormat="1" x14ac:dyDescent="0.25"/>
    <row r="1242" customFormat="1" x14ac:dyDescent="0.25"/>
    <row r="1243" customFormat="1" x14ac:dyDescent="0.25"/>
    <row r="1244" customFormat="1" x14ac:dyDescent="0.25"/>
    <row r="1245" customFormat="1" x14ac:dyDescent="0.25"/>
    <row r="1246" customFormat="1" x14ac:dyDescent="0.25"/>
    <row r="1247" customFormat="1" x14ac:dyDescent="0.25"/>
    <row r="1248" customFormat="1" x14ac:dyDescent="0.25"/>
    <row r="1249" customFormat="1" x14ac:dyDescent="0.25"/>
    <row r="1250" customFormat="1" x14ac:dyDescent="0.25"/>
    <row r="1251" customFormat="1" x14ac:dyDescent="0.25"/>
    <row r="1252" customFormat="1" x14ac:dyDescent="0.25"/>
    <row r="1253" customFormat="1" x14ac:dyDescent="0.25"/>
    <row r="1254" customFormat="1" x14ac:dyDescent="0.25"/>
    <row r="1255" customFormat="1" x14ac:dyDescent="0.25"/>
    <row r="1256" customFormat="1" x14ac:dyDescent="0.25"/>
    <row r="1257" customFormat="1" x14ac:dyDescent="0.25"/>
    <row r="1258" customFormat="1" x14ac:dyDescent="0.25"/>
    <row r="1259" customFormat="1" x14ac:dyDescent="0.25"/>
    <row r="1260" customFormat="1" x14ac:dyDescent="0.25"/>
    <row r="1261" customFormat="1" x14ac:dyDescent="0.25"/>
    <row r="1262" customFormat="1" x14ac:dyDescent="0.25"/>
    <row r="1263" customFormat="1" x14ac:dyDescent="0.25"/>
    <row r="1264" customFormat="1" x14ac:dyDescent="0.25"/>
    <row r="1265" customFormat="1" x14ac:dyDescent="0.25"/>
    <row r="1266" customFormat="1" x14ac:dyDescent="0.25"/>
    <row r="1267" customFormat="1" x14ac:dyDescent="0.25"/>
    <row r="1268" customFormat="1" x14ac:dyDescent="0.25"/>
    <row r="1269" customFormat="1" x14ac:dyDescent="0.25"/>
    <row r="1270" customFormat="1" x14ac:dyDescent="0.25"/>
    <row r="1271" customFormat="1" x14ac:dyDescent="0.25"/>
    <row r="1272" customFormat="1" x14ac:dyDescent="0.25"/>
    <row r="1273" customFormat="1" x14ac:dyDescent="0.25"/>
    <row r="1274" customFormat="1" x14ac:dyDescent="0.25"/>
    <row r="1275" customFormat="1" x14ac:dyDescent="0.25"/>
    <row r="1276" customFormat="1" x14ac:dyDescent="0.25"/>
    <row r="1277" customFormat="1" x14ac:dyDescent="0.25"/>
    <row r="1278" customFormat="1" x14ac:dyDescent="0.25"/>
    <row r="1279" customFormat="1" x14ac:dyDescent="0.25"/>
    <row r="1280" customFormat="1" x14ac:dyDescent="0.25"/>
    <row r="1281" customFormat="1" x14ac:dyDescent="0.25"/>
    <row r="1282" customFormat="1" x14ac:dyDescent="0.25"/>
    <row r="1283" customFormat="1" x14ac:dyDescent="0.25"/>
    <row r="1284" customFormat="1" x14ac:dyDescent="0.25"/>
    <row r="1285" customFormat="1" x14ac:dyDescent="0.25"/>
    <row r="1286" customFormat="1" x14ac:dyDescent="0.25"/>
    <row r="1287" customFormat="1" x14ac:dyDescent="0.25"/>
    <row r="1288" customFormat="1" x14ac:dyDescent="0.25"/>
    <row r="1289" customFormat="1" x14ac:dyDescent="0.25"/>
    <row r="1290" customFormat="1" x14ac:dyDescent="0.25"/>
    <row r="1291" customFormat="1" x14ac:dyDescent="0.25"/>
    <row r="1292" customFormat="1" x14ac:dyDescent="0.25"/>
    <row r="1293" customFormat="1" x14ac:dyDescent="0.25"/>
    <row r="1294" customFormat="1" x14ac:dyDescent="0.25"/>
    <row r="1295" customFormat="1" x14ac:dyDescent="0.25"/>
    <row r="1296" customFormat="1" x14ac:dyDescent="0.25"/>
    <row r="1297" customFormat="1" x14ac:dyDescent="0.25"/>
    <row r="1298" customFormat="1" x14ac:dyDescent="0.25"/>
    <row r="1299" customFormat="1" x14ac:dyDescent="0.25"/>
    <row r="1300" customFormat="1" x14ac:dyDescent="0.25"/>
    <row r="1301" customFormat="1" x14ac:dyDescent="0.25"/>
    <row r="1302" customFormat="1" x14ac:dyDescent="0.25"/>
    <row r="1303" customFormat="1" x14ac:dyDescent="0.25"/>
    <row r="1304" customFormat="1" x14ac:dyDescent="0.25"/>
    <row r="1305" customFormat="1" x14ac:dyDescent="0.25"/>
    <row r="1306" customFormat="1" x14ac:dyDescent="0.25"/>
    <row r="1307" customFormat="1" x14ac:dyDescent="0.25"/>
    <row r="1308" customFormat="1" x14ac:dyDescent="0.25"/>
    <row r="1309" customFormat="1" x14ac:dyDescent="0.25"/>
    <row r="1310" customFormat="1" x14ac:dyDescent="0.25"/>
    <row r="1311" customFormat="1" x14ac:dyDescent="0.25"/>
    <row r="1312" customFormat="1" x14ac:dyDescent="0.25"/>
    <row r="1313" customFormat="1" x14ac:dyDescent="0.25"/>
    <row r="1314" customFormat="1" x14ac:dyDescent="0.25"/>
    <row r="1315" customFormat="1" x14ac:dyDescent="0.25"/>
    <row r="1316" customFormat="1" x14ac:dyDescent="0.25"/>
    <row r="1317" customFormat="1" x14ac:dyDescent="0.25"/>
    <row r="1318" customFormat="1" x14ac:dyDescent="0.25"/>
    <row r="1319" customFormat="1" x14ac:dyDescent="0.25"/>
    <row r="1320" customFormat="1" x14ac:dyDescent="0.25"/>
    <row r="1321" customFormat="1" x14ac:dyDescent="0.25"/>
    <row r="1322" customFormat="1" x14ac:dyDescent="0.25"/>
    <row r="1323" customFormat="1" x14ac:dyDescent="0.25"/>
    <row r="1324" customFormat="1" x14ac:dyDescent="0.25"/>
    <row r="1325" customFormat="1" x14ac:dyDescent="0.25"/>
    <row r="1326" customFormat="1" x14ac:dyDescent="0.25"/>
    <row r="1327" customFormat="1" x14ac:dyDescent="0.25"/>
    <row r="1328" customFormat="1" x14ac:dyDescent="0.25"/>
    <row r="1329" customFormat="1" x14ac:dyDescent="0.25"/>
    <row r="1330" customFormat="1" x14ac:dyDescent="0.25"/>
    <row r="1331" customFormat="1" x14ac:dyDescent="0.25"/>
    <row r="1332" customFormat="1" x14ac:dyDescent="0.25"/>
    <row r="1333" customFormat="1" x14ac:dyDescent="0.25"/>
    <row r="1334" customFormat="1" x14ac:dyDescent="0.25"/>
    <row r="1335" customFormat="1" x14ac:dyDescent="0.25"/>
    <row r="1336" customFormat="1" x14ac:dyDescent="0.25"/>
    <row r="1337" customFormat="1" x14ac:dyDescent="0.25"/>
    <row r="1338" customFormat="1" x14ac:dyDescent="0.25"/>
    <row r="1339" customFormat="1" x14ac:dyDescent="0.25"/>
    <row r="1340" customFormat="1" x14ac:dyDescent="0.25"/>
    <row r="1341" customFormat="1" x14ac:dyDescent="0.25"/>
    <row r="1342" customFormat="1" x14ac:dyDescent="0.25"/>
    <row r="1343" customFormat="1" x14ac:dyDescent="0.25"/>
    <row r="1344" customFormat="1" x14ac:dyDescent="0.25"/>
    <row r="1345" customFormat="1" x14ac:dyDescent="0.25"/>
    <row r="1346" customFormat="1" x14ac:dyDescent="0.25"/>
    <row r="1347" customFormat="1" x14ac:dyDescent="0.25"/>
    <row r="1348" customFormat="1" x14ac:dyDescent="0.25"/>
    <row r="1349" customFormat="1" x14ac:dyDescent="0.25"/>
    <row r="1350" customFormat="1" x14ac:dyDescent="0.25"/>
    <row r="1351" customFormat="1" x14ac:dyDescent="0.25"/>
    <row r="1352" customFormat="1" x14ac:dyDescent="0.25"/>
    <row r="1353" customFormat="1" x14ac:dyDescent="0.25"/>
    <row r="1354" customFormat="1" x14ac:dyDescent="0.25"/>
    <row r="1355" customFormat="1" x14ac:dyDescent="0.25"/>
    <row r="1356" customFormat="1" x14ac:dyDescent="0.25"/>
    <row r="1357" customFormat="1" x14ac:dyDescent="0.25"/>
    <row r="1358" customFormat="1" x14ac:dyDescent="0.25"/>
    <row r="1359" customFormat="1" x14ac:dyDescent="0.25"/>
    <row r="1360" customFormat="1" x14ac:dyDescent="0.25"/>
    <row r="1361" customFormat="1" x14ac:dyDescent="0.25"/>
    <row r="1362" customFormat="1" x14ac:dyDescent="0.25"/>
    <row r="1363" customFormat="1" x14ac:dyDescent="0.25"/>
    <row r="1364" customFormat="1" x14ac:dyDescent="0.25"/>
    <row r="1365" customFormat="1" x14ac:dyDescent="0.25"/>
    <row r="1366" customFormat="1" x14ac:dyDescent="0.25"/>
    <row r="1367" customFormat="1" x14ac:dyDescent="0.25"/>
    <row r="1368" customFormat="1" x14ac:dyDescent="0.25"/>
    <row r="1369" customFormat="1" x14ac:dyDescent="0.25"/>
    <row r="1370" customFormat="1" x14ac:dyDescent="0.25"/>
    <row r="1371" customFormat="1" x14ac:dyDescent="0.25"/>
    <row r="1372" customFormat="1" x14ac:dyDescent="0.25"/>
    <row r="1373" customFormat="1" x14ac:dyDescent="0.25"/>
    <row r="1374" customFormat="1" x14ac:dyDescent="0.25"/>
    <row r="1375" customFormat="1" x14ac:dyDescent="0.25"/>
    <row r="1376" customFormat="1" x14ac:dyDescent="0.25"/>
    <row r="1377" customFormat="1" x14ac:dyDescent="0.25"/>
    <row r="1378" customFormat="1" x14ac:dyDescent="0.25"/>
    <row r="1379" customFormat="1" x14ac:dyDescent="0.25"/>
    <row r="1380" customFormat="1" x14ac:dyDescent="0.25"/>
    <row r="1381" customFormat="1" x14ac:dyDescent="0.25"/>
    <row r="1382" customFormat="1" x14ac:dyDescent="0.25"/>
    <row r="1383" customFormat="1" x14ac:dyDescent="0.25"/>
    <row r="1384" customFormat="1" x14ac:dyDescent="0.25"/>
    <row r="1385" customFormat="1" x14ac:dyDescent="0.25"/>
    <row r="1386" customFormat="1" x14ac:dyDescent="0.25"/>
    <row r="1387" customFormat="1" x14ac:dyDescent="0.25"/>
    <row r="1388" customFormat="1" x14ac:dyDescent="0.25"/>
    <row r="1389" customFormat="1" x14ac:dyDescent="0.25"/>
    <row r="1390" customFormat="1" x14ac:dyDescent="0.25"/>
    <row r="1391" customFormat="1" x14ac:dyDescent="0.25"/>
    <row r="1392" customFormat="1" x14ac:dyDescent="0.25"/>
    <row r="1393" customFormat="1" x14ac:dyDescent="0.25"/>
    <row r="1394" customFormat="1" x14ac:dyDescent="0.25"/>
    <row r="1395" customFormat="1" x14ac:dyDescent="0.25"/>
    <row r="1396" customFormat="1" x14ac:dyDescent="0.25"/>
    <row r="1397" customFormat="1" x14ac:dyDescent="0.25"/>
    <row r="1398" customFormat="1" x14ac:dyDescent="0.25"/>
    <row r="1399" customFormat="1" x14ac:dyDescent="0.25"/>
    <row r="1400" customFormat="1" x14ac:dyDescent="0.25"/>
    <row r="1401" customFormat="1" x14ac:dyDescent="0.25"/>
    <row r="1402" customFormat="1" x14ac:dyDescent="0.25"/>
    <row r="1403" customFormat="1" x14ac:dyDescent="0.25"/>
    <row r="1404" customFormat="1" x14ac:dyDescent="0.25"/>
    <row r="1405" customFormat="1" x14ac:dyDescent="0.25"/>
    <row r="1406" customFormat="1" x14ac:dyDescent="0.25"/>
    <row r="1407" customFormat="1" x14ac:dyDescent="0.25"/>
    <row r="1408" customFormat="1" x14ac:dyDescent="0.25"/>
    <row r="1409" customFormat="1" x14ac:dyDescent="0.25"/>
    <row r="1410" customFormat="1" x14ac:dyDescent="0.25"/>
    <row r="1411" customFormat="1" x14ac:dyDescent="0.25"/>
    <row r="1412" customFormat="1" x14ac:dyDescent="0.25"/>
    <row r="1413" customFormat="1" x14ac:dyDescent="0.25"/>
    <row r="1414" customFormat="1" x14ac:dyDescent="0.25"/>
    <row r="1415" customFormat="1" x14ac:dyDescent="0.25"/>
    <row r="1416" customFormat="1" x14ac:dyDescent="0.25"/>
    <row r="1417" customFormat="1" x14ac:dyDescent="0.25"/>
    <row r="1418" customFormat="1" x14ac:dyDescent="0.25"/>
    <row r="1419" customFormat="1" x14ac:dyDescent="0.25"/>
    <row r="1420" customFormat="1" x14ac:dyDescent="0.25"/>
    <row r="1421" customFormat="1" x14ac:dyDescent="0.25"/>
    <row r="1422" customFormat="1" x14ac:dyDescent="0.25"/>
    <row r="1423" customFormat="1" x14ac:dyDescent="0.25"/>
    <row r="1424" customFormat="1" x14ac:dyDescent="0.25"/>
    <row r="1425" customFormat="1" x14ac:dyDescent="0.25"/>
    <row r="1426" customFormat="1" x14ac:dyDescent="0.25"/>
    <row r="1427" customFormat="1" x14ac:dyDescent="0.25"/>
    <row r="1428" customFormat="1" x14ac:dyDescent="0.25"/>
    <row r="1429" customFormat="1" x14ac:dyDescent="0.25"/>
    <row r="1430" customFormat="1" x14ac:dyDescent="0.25"/>
    <row r="1431" customFormat="1" x14ac:dyDescent="0.25"/>
    <row r="1432" customFormat="1" x14ac:dyDescent="0.25"/>
    <row r="1433" customFormat="1" x14ac:dyDescent="0.25"/>
    <row r="1434" customFormat="1" x14ac:dyDescent="0.25"/>
    <row r="1435" customFormat="1" x14ac:dyDescent="0.25"/>
    <row r="1436" customFormat="1" x14ac:dyDescent="0.25"/>
    <row r="1437" customFormat="1" x14ac:dyDescent="0.25"/>
    <row r="1438" customFormat="1" x14ac:dyDescent="0.25"/>
    <row r="1439" customFormat="1" x14ac:dyDescent="0.25"/>
    <row r="1440" customFormat="1" x14ac:dyDescent="0.25"/>
    <row r="1441" customFormat="1" x14ac:dyDescent="0.25"/>
    <row r="1442" customFormat="1" x14ac:dyDescent="0.25"/>
    <row r="1443" customFormat="1" x14ac:dyDescent="0.25"/>
    <row r="1444" customFormat="1" x14ac:dyDescent="0.25"/>
    <row r="1445" customFormat="1" x14ac:dyDescent="0.25"/>
    <row r="1446" customFormat="1" x14ac:dyDescent="0.25"/>
    <row r="1447" customFormat="1" x14ac:dyDescent="0.25"/>
    <row r="1448" customFormat="1" x14ac:dyDescent="0.25"/>
    <row r="1449" customFormat="1" x14ac:dyDescent="0.25"/>
    <row r="1450" customFormat="1" x14ac:dyDescent="0.25"/>
    <row r="1451" customFormat="1" x14ac:dyDescent="0.25"/>
    <row r="1452" customFormat="1" x14ac:dyDescent="0.25"/>
    <row r="1453" customFormat="1" x14ac:dyDescent="0.25"/>
    <row r="1454" customFormat="1" x14ac:dyDescent="0.25"/>
    <row r="1455" customFormat="1" x14ac:dyDescent="0.25"/>
    <row r="1456" customFormat="1" x14ac:dyDescent="0.25"/>
    <row r="1457" customFormat="1" x14ac:dyDescent="0.25"/>
    <row r="1458" customFormat="1" x14ac:dyDescent="0.25"/>
    <row r="1459" customFormat="1" x14ac:dyDescent="0.25"/>
    <row r="1460" customFormat="1" x14ac:dyDescent="0.25"/>
    <row r="1461" customFormat="1" x14ac:dyDescent="0.25"/>
    <row r="1462" customFormat="1" x14ac:dyDescent="0.25"/>
    <row r="1463" customFormat="1" x14ac:dyDescent="0.25"/>
    <row r="1464" customFormat="1" x14ac:dyDescent="0.25"/>
    <row r="1465" customFormat="1" x14ac:dyDescent="0.25"/>
    <row r="1466" customFormat="1" x14ac:dyDescent="0.25"/>
    <row r="1467" customFormat="1" x14ac:dyDescent="0.25"/>
    <row r="1468" customFormat="1" x14ac:dyDescent="0.25"/>
    <row r="1469" customFormat="1" x14ac:dyDescent="0.25"/>
    <row r="1470" customFormat="1" x14ac:dyDescent="0.25"/>
    <row r="1471" customFormat="1" x14ac:dyDescent="0.25"/>
    <row r="1472" customFormat="1" x14ac:dyDescent="0.25"/>
    <row r="1473" customFormat="1" x14ac:dyDescent="0.25"/>
    <row r="1474" customFormat="1" x14ac:dyDescent="0.25"/>
    <row r="1475" customFormat="1" x14ac:dyDescent="0.25"/>
    <row r="1476" customFormat="1" x14ac:dyDescent="0.25"/>
    <row r="1477" customFormat="1" x14ac:dyDescent="0.25"/>
    <row r="1478" customFormat="1" x14ac:dyDescent="0.25"/>
    <row r="1479" customFormat="1" x14ac:dyDescent="0.25"/>
    <row r="1480" customFormat="1" x14ac:dyDescent="0.25"/>
    <row r="1481" customFormat="1" x14ac:dyDescent="0.25"/>
    <row r="1482" customFormat="1" x14ac:dyDescent="0.25"/>
    <row r="1483" customFormat="1" x14ac:dyDescent="0.25"/>
    <row r="1484" customFormat="1" x14ac:dyDescent="0.25"/>
    <row r="1485" customFormat="1" x14ac:dyDescent="0.25"/>
    <row r="1486" customFormat="1" x14ac:dyDescent="0.25"/>
    <row r="1487" customFormat="1" x14ac:dyDescent="0.25"/>
    <row r="1488" customFormat="1" x14ac:dyDescent="0.25"/>
    <row r="1489" customFormat="1" x14ac:dyDescent="0.25"/>
    <row r="1490" customFormat="1" x14ac:dyDescent="0.25"/>
    <row r="1491" customFormat="1" x14ac:dyDescent="0.25"/>
    <row r="1492" customFormat="1" x14ac:dyDescent="0.25"/>
    <row r="1493" customFormat="1" x14ac:dyDescent="0.25"/>
    <row r="1494" customFormat="1" x14ac:dyDescent="0.25"/>
    <row r="1495" customFormat="1" x14ac:dyDescent="0.25"/>
    <row r="1496" customFormat="1" x14ac:dyDescent="0.25"/>
    <row r="1497" customFormat="1" x14ac:dyDescent="0.25"/>
    <row r="1498" customFormat="1" x14ac:dyDescent="0.25"/>
    <row r="1499" customFormat="1" x14ac:dyDescent="0.25"/>
    <row r="1500" customFormat="1" x14ac:dyDescent="0.25"/>
    <row r="1501" customFormat="1" x14ac:dyDescent="0.25"/>
    <row r="1502" customFormat="1" x14ac:dyDescent="0.25"/>
    <row r="1503" customFormat="1" x14ac:dyDescent="0.25"/>
    <row r="1504" customFormat="1" x14ac:dyDescent="0.25"/>
    <row r="1505" customFormat="1" x14ac:dyDescent="0.25"/>
    <row r="1506" customFormat="1" x14ac:dyDescent="0.25"/>
    <row r="1507" customFormat="1" x14ac:dyDescent="0.25"/>
    <row r="1508" customFormat="1" x14ac:dyDescent="0.25"/>
    <row r="1509" customFormat="1" x14ac:dyDescent="0.25"/>
    <row r="1510" customFormat="1" x14ac:dyDescent="0.25"/>
    <row r="1511" customFormat="1" x14ac:dyDescent="0.25"/>
    <row r="1512" customFormat="1" x14ac:dyDescent="0.25"/>
    <row r="1513" customFormat="1" x14ac:dyDescent="0.25"/>
    <row r="1514" customFormat="1" x14ac:dyDescent="0.25"/>
    <row r="1515" customFormat="1" x14ac:dyDescent="0.25"/>
    <row r="1516" customFormat="1" x14ac:dyDescent="0.25"/>
    <row r="1517" customFormat="1" x14ac:dyDescent="0.25"/>
    <row r="1518" customFormat="1" x14ac:dyDescent="0.25"/>
    <row r="1519" customFormat="1" x14ac:dyDescent="0.25"/>
    <row r="1520" customFormat="1" x14ac:dyDescent="0.25"/>
    <row r="1521" customFormat="1" x14ac:dyDescent="0.25"/>
    <row r="1522" customFormat="1" x14ac:dyDescent="0.25"/>
    <row r="1523" customFormat="1" x14ac:dyDescent="0.25"/>
    <row r="1524" customFormat="1" x14ac:dyDescent="0.25"/>
    <row r="1525" customFormat="1" x14ac:dyDescent="0.25"/>
    <row r="1526" customFormat="1" x14ac:dyDescent="0.25"/>
    <row r="1527" customFormat="1" x14ac:dyDescent="0.25"/>
    <row r="1528" customFormat="1" x14ac:dyDescent="0.25"/>
    <row r="1529" customFormat="1" x14ac:dyDescent="0.25"/>
    <row r="1530" customFormat="1" x14ac:dyDescent="0.25"/>
    <row r="1531" customFormat="1" x14ac:dyDescent="0.25"/>
    <row r="1532" customFormat="1" x14ac:dyDescent="0.25"/>
    <row r="1533" customFormat="1" x14ac:dyDescent="0.25"/>
    <row r="1534" customFormat="1" x14ac:dyDescent="0.25"/>
    <row r="1535" customFormat="1" x14ac:dyDescent="0.25"/>
    <row r="1536" customFormat="1" x14ac:dyDescent="0.25"/>
    <row r="1537" customFormat="1" x14ac:dyDescent="0.25"/>
    <row r="1538" customFormat="1" x14ac:dyDescent="0.25"/>
    <row r="1539" customFormat="1" x14ac:dyDescent="0.25"/>
    <row r="1540" customFormat="1" x14ac:dyDescent="0.25"/>
    <row r="1541" customFormat="1" x14ac:dyDescent="0.25"/>
    <row r="1542" customFormat="1" x14ac:dyDescent="0.25"/>
    <row r="1543" customFormat="1" x14ac:dyDescent="0.25"/>
    <row r="1544" customFormat="1" x14ac:dyDescent="0.25"/>
    <row r="1545" customFormat="1" x14ac:dyDescent="0.25"/>
    <row r="1546" customFormat="1" x14ac:dyDescent="0.25"/>
    <row r="1547" customFormat="1" x14ac:dyDescent="0.25"/>
    <row r="1548" customFormat="1" x14ac:dyDescent="0.25"/>
    <row r="1549" customFormat="1" x14ac:dyDescent="0.25"/>
    <row r="1550" customFormat="1" x14ac:dyDescent="0.25"/>
    <row r="1551" customFormat="1" x14ac:dyDescent="0.25"/>
    <row r="1552" customFormat="1" x14ac:dyDescent="0.25"/>
    <row r="1553" customFormat="1" x14ac:dyDescent="0.25"/>
    <row r="1554" customFormat="1" x14ac:dyDescent="0.25"/>
    <row r="1555" customFormat="1" x14ac:dyDescent="0.25"/>
    <row r="1556" customFormat="1" x14ac:dyDescent="0.25"/>
    <row r="1557" customFormat="1" x14ac:dyDescent="0.25"/>
    <row r="1558" customFormat="1" x14ac:dyDescent="0.25"/>
    <row r="1559" customFormat="1" x14ac:dyDescent="0.25"/>
    <row r="1560" customFormat="1" x14ac:dyDescent="0.25"/>
    <row r="1561" customFormat="1" x14ac:dyDescent="0.25"/>
    <row r="1562" customFormat="1" x14ac:dyDescent="0.25"/>
    <row r="1563" customFormat="1" x14ac:dyDescent="0.25"/>
    <row r="1564" customFormat="1" x14ac:dyDescent="0.25"/>
    <row r="1565" customFormat="1" x14ac:dyDescent="0.25"/>
    <row r="1566" customFormat="1" x14ac:dyDescent="0.25"/>
    <row r="1567" customFormat="1" x14ac:dyDescent="0.25"/>
    <row r="1568" customFormat="1" x14ac:dyDescent="0.25"/>
    <row r="1569" customFormat="1" x14ac:dyDescent="0.25"/>
    <row r="1570" customFormat="1" x14ac:dyDescent="0.25"/>
    <row r="1571" customFormat="1" x14ac:dyDescent="0.25"/>
    <row r="1572" customFormat="1" x14ac:dyDescent="0.25"/>
    <row r="1573" customFormat="1" x14ac:dyDescent="0.25"/>
    <row r="1574" customFormat="1" x14ac:dyDescent="0.25"/>
    <row r="1575" customFormat="1" x14ac:dyDescent="0.25"/>
    <row r="1576" customFormat="1" x14ac:dyDescent="0.25"/>
    <row r="1577" customFormat="1" x14ac:dyDescent="0.25"/>
    <row r="1578" customFormat="1" x14ac:dyDescent="0.25"/>
    <row r="1579" customFormat="1" x14ac:dyDescent="0.25"/>
    <row r="1580" customFormat="1" x14ac:dyDescent="0.25"/>
    <row r="1581" customFormat="1" x14ac:dyDescent="0.25"/>
    <row r="1582" customFormat="1" x14ac:dyDescent="0.25"/>
    <row r="1583" customFormat="1" x14ac:dyDescent="0.25"/>
    <row r="1584" customFormat="1" x14ac:dyDescent="0.25"/>
    <row r="1585" customFormat="1" x14ac:dyDescent="0.25"/>
    <row r="1586" customFormat="1" x14ac:dyDescent="0.25"/>
    <row r="1587" customFormat="1" x14ac:dyDescent="0.25"/>
    <row r="1588" customFormat="1" x14ac:dyDescent="0.25"/>
    <row r="1589" customFormat="1" x14ac:dyDescent="0.25"/>
    <row r="1590" customFormat="1" x14ac:dyDescent="0.25"/>
    <row r="1591" customFormat="1" x14ac:dyDescent="0.25"/>
    <row r="1592" customFormat="1" x14ac:dyDescent="0.25"/>
    <row r="1593" customFormat="1" x14ac:dyDescent="0.25"/>
    <row r="1594" customFormat="1" x14ac:dyDescent="0.25"/>
    <row r="1595" customFormat="1" x14ac:dyDescent="0.25"/>
    <row r="1596" customFormat="1" x14ac:dyDescent="0.25"/>
    <row r="1597" customFormat="1" x14ac:dyDescent="0.25"/>
    <row r="1598" customFormat="1" x14ac:dyDescent="0.25"/>
    <row r="1599" customFormat="1" x14ac:dyDescent="0.25"/>
    <row r="1600" customFormat="1" x14ac:dyDescent="0.25"/>
    <row r="1601" customFormat="1" x14ac:dyDescent="0.25"/>
    <row r="1602" customFormat="1" x14ac:dyDescent="0.25"/>
    <row r="1603" customFormat="1" x14ac:dyDescent="0.25"/>
    <row r="1604" customFormat="1" x14ac:dyDescent="0.25"/>
    <row r="1605" customFormat="1" x14ac:dyDescent="0.25"/>
    <row r="1606" customFormat="1" x14ac:dyDescent="0.25"/>
    <row r="1607" customFormat="1" x14ac:dyDescent="0.25"/>
    <row r="1608" customFormat="1" x14ac:dyDescent="0.25"/>
    <row r="1609" customFormat="1" x14ac:dyDescent="0.25"/>
    <row r="1610" customFormat="1" x14ac:dyDescent="0.25"/>
    <row r="1611" customFormat="1" x14ac:dyDescent="0.25"/>
    <row r="1612" customFormat="1" x14ac:dyDescent="0.25"/>
    <row r="1613" customFormat="1" x14ac:dyDescent="0.25"/>
    <row r="1614" customFormat="1" x14ac:dyDescent="0.25"/>
    <row r="1615" customFormat="1" x14ac:dyDescent="0.25"/>
    <row r="1616" customFormat="1" x14ac:dyDescent="0.25"/>
    <row r="1617" customFormat="1" x14ac:dyDescent="0.25"/>
    <row r="1618" customFormat="1" x14ac:dyDescent="0.25"/>
    <row r="1619" customFormat="1" x14ac:dyDescent="0.25"/>
    <row r="1620" customFormat="1" x14ac:dyDescent="0.25"/>
    <row r="1621" customFormat="1" x14ac:dyDescent="0.25"/>
    <row r="1622" customFormat="1" x14ac:dyDescent="0.25"/>
    <row r="1623" customFormat="1" x14ac:dyDescent="0.25"/>
    <row r="1624" customFormat="1" x14ac:dyDescent="0.25"/>
    <row r="1625" customFormat="1" x14ac:dyDescent="0.25"/>
    <row r="1626" customFormat="1" x14ac:dyDescent="0.25"/>
    <row r="1627" customFormat="1" x14ac:dyDescent="0.25"/>
    <row r="1628" customFormat="1" x14ac:dyDescent="0.25"/>
    <row r="1629" customFormat="1" x14ac:dyDescent="0.25"/>
    <row r="1630" customFormat="1" x14ac:dyDescent="0.25"/>
    <row r="1631" customFormat="1" x14ac:dyDescent="0.25"/>
    <row r="1632" customFormat="1" x14ac:dyDescent="0.25"/>
    <row r="1633" customFormat="1" x14ac:dyDescent="0.25"/>
    <row r="1634" customFormat="1" x14ac:dyDescent="0.25"/>
    <row r="1635" customFormat="1" x14ac:dyDescent="0.25"/>
    <row r="1636" customFormat="1" x14ac:dyDescent="0.25"/>
    <row r="1637" customFormat="1" x14ac:dyDescent="0.25"/>
    <row r="1638" customFormat="1" x14ac:dyDescent="0.25"/>
    <row r="1639" customFormat="1" x14ac:dyDescent="0.25"/>
    <row r="1640" customFormat="1" x14ac:dyDescent="0.25"/>
    <row r="1641" customFormat="1" x14ac:dyDescent="0.25"/>
    <row r="1642" customFormat="1" x14ac:dyDescent="0.25"/>
    <row r="1643" customFormat="1" x14ac:dyDescent="0.25"/>
    <row r="1644" customFormat="1" x14ac:dyDescent="0.25"/>
    <row r="1645" customFormat="1" x14ac:dyDescent="0.25"/>
    <row r="1646" customFormat="1" x14ac:dyDescent="0.25"/>
    <row r="1647" customFormat="1" x14ac:dyDescent="0.25"/>
    <row r="1648" customFormat="1" x14ac:dyDescent="0.25"/>
    <row r="1649" customFormat="1" x14ac:dyDescent="0.25"/>
    <row r="1650" customFormat="1" x14ac:dyDescent="0.25"/>
    <row r="1651" customFormat="1" x14ac:dyDescent="0.25"/>
    <row r="1652" customFormat="1" x14ac:dyDescent="0.25"/>
    <row r="1653" customFormat="1" x14ac:dyDescent="0.25"/>
    <row r="1654" customFormat="1" x14ac:dyDescent="0.25"/>
    <row r="1655" customFormat="1" x14ac:dyDescent="0.25"/>
    <row r="1656" customFormat="1" x14ac:dyDescent="0.25"/>
    <row r="1657" customFormat="1" x14ac:dyDescent="0.25"/>
    <row r="1658" customFormat="1" x14ac:dyDescent="0.25"/>
    <row r="1659" customFormat="1" x14ac:dyDescent="0.25"/>
    <row r="1660" customFormat="1" x14ac:dyDescent="0.25"/>
    <row r="1661" customFormat="1" x14ac:dyDescent="0.25"/>
    <row r="1662" customFormat="1" x14ac:dyDescent="0.25"/>
    <row r="1663" customFormat="1" x14ac:dyDescent="0.25"/>
    <row r="1664" customFormat="1" x14ac:dyDescent="0.25"/>
    <row r="1665" customFormat="1" x14ac:dyDescent="0.25"/>
    <row r="1666" customFormat="1" x14ac:dyDescent="0.25"/>
    <row r="1667" customFormat="1" x14ac:dyDescent="0.25"/>
    <row r="1668" customFormat="1" x14ac:dyDescent="0.25"/>
    <row r="1669" customFormat="1" x14ac:dyDescent="0.25"/>
    <row r="1670" customFormat="1" x14ac:dyDescent="0.25"/>
    <row r="1671" customFormat="1" x14ac:dyDescent="0.25"/>
    <row r="1672" customFormat="1" x14ac:dyDescent="0.25"/>
    <row r="1673" customFormat="1" x14ac:dyDescent="0.25"/>
    <row r="1674" customFormat="1" x14ac:dyDescent="0.25"/>
    <row r="1675" customFormat="1" x14ac:dyDescent="0.25"/>
    <row r="1676" customFormat="1" x14ac:dyDescent="0.25"/>
    <row r="1677" customFormat="1" x14ac:dyDescent="0.25"/>
    <row r="1678" customFormat="1" x14ac:dyDescent="0.25"/>
    <row r="1679" customFormat="1" x14ac:dyDescent="0.25"/>
    <row r="1680" customFormat="1" x14ac:dyDescent="0.25"/>
    <row r="1681" customFormat="1" x14ac:dyDescent="0.25"/>
    <row r="1682" customFormat="1" x14ac:dyDescent="0.25"/>
    <row r="1683" customFormat="1" x14ac:dyDescent="0.25"/>
    <row r="1684" customFormat="1" x14ac:dyDescent="0.25"/>
    <row r="1685" customFormat="1" x14ac:dyDescent="0.25"/>
    <row r="1686" customFormat="1" x14ac:dyDescent="0.25"/>
    <row r="1687" customFormat="1" x14ac:dyDescent="0.25"/>
    <row r="1688" customFormat="1" x14ac:dyDescent="0.25"/>
    <row r="1689" customFormat="1" x14ac:dyDescent="0.25"/>
    <row r="1690" customFormat="1" x14ac:dyDescent="0.25"/>
    <row r="1691" customFormat="1" x14ac:dyDescent="0.25"/>
    <row r="1692" customFormat="1" x14ac:dyDescent="0.25"/>
    <row r="1693" customFormat="1" x14ac:dyDescent="0.25"/>
    <row r="1694" customFormat="1" x14ac:dyDescent="0.25"/>
    <row r="1695" customFormat="1" x14ac:dyDescent="0.25"/>
    <row r="1696" customFormat="1" x14ac:dyDescent="0.25"/>
    <row r="1697" customFormat="1" x14ac:dyDescent="0.25"/>
    <row r="1698" customFormat="1" x14ac:dyDescent="0.25"/>
    <row r="1699" customFormat="1" x14ac:dyDescent="0.25"/>
    <row r="1700" customFormat="1" x14ac:dyDescent="0.25"/>
    <row r="1701" customFormat="1" x14ac:dyDescent="0.25"/>
    <row r="1702" customFormat="1" x14ac:dyDescent="0.25"/>
    <row r="1703" customFormat="1" x14ac:dyDescent="0.25"/>
    <row r="1704" customFormat="1" x14ac:dyDescent="0.25"/>
    <row r="1705" customFormat="1" x14ac:dyDescent="0.25"/>
    <row r="1706" customFormat="1" x14ac:dyDescent="0.25"/>
    <row r="1707" customFormat="1" x14ac:dyDescent="0.25"/>
    <row r="1708" customFormat="1" x14ac:dyDescent="0.25"/>
    <row r="1709" customFormat="1" x14ac:dyDescent="0.25"/>
    <row r="1710" customFormat="1" x14ac:dyDescent="0.25"/>
    <row r="1711" customFormat="1" x14ac:dyDescent="0.25"/>
    <row r="1712" customFormat="1" x14ac:dyDescent="0.25"/>
    <row r="1713" customFormat="1" x14ac:dyDescent="0.25"/>
    <row r="1714" customFormat="1" x14ac:dyDescent="0.25"/>
    <row r="1715" customFormat="1" x14ac:dyDescent="0.25"/>
    <row r="1716" customFormat="1" x14ac:dyDescent="0.25"/>
    <row r="1717" customFormat="1" x14ac:dyDescent="0.25"/>
    <row r="1718" customFormat="1" x14ac:dyDescent="0.25"/>
    <row r="1719" customFormat="1" x14ac:dyDescent="0.25"/>
    <row r="1720" customFormat="1" x14ac:dyDescent="0.25"/>
    <row r="1721" customFormat="1" x14ac:dyDescent="0.25"/>
    <row r="1722" customFormat="1" x14ac:dyDescent="0.25"/>
    <row r="1723" customFormat="1" x14ac:dyDescent="0.25"/>
    <row r="1724" customFormat="1" x14ac:dyDescent="0.25"/>
    <row r="1725" customFormat="1" x14ac:dyDescent="0.25"/>
    <row r="1726" customFormat="1" x14ac:dyDescent="0.25"/>
    <row r="1727" customFormat="1" x14ac:dyDescent="0.25"/>
    <row r="1728" customFormat="1" x14ac:dyDescent="0.25"/>
    <row r="1729" customFormat="1" x14ac:dyDescent="0.25"/>
    <row r="1730" customFormat="1" x14ac:dyDescent="0.25"/>
    <row r="1731" customFormat="1" x14ac:dyDescent="0.25"/>
    <row r="1732" customFormat="1" x14ac:dyDescent="0.25"/>
    <row r="1733" customFormat="1" x14ac:dyDescent="0.25"/>
    <row r="1734" customFormat="1" x14ac:dyDescent="0.25"/>
    <row r="1735" customFormat="1" x14ac:dyDescent="0.25"/>
    <row r="1736" customFormat="1" x14ac:dyDescent="0.25"/>
    <row r="1737" customFormat="1" x14ac:dyDescent="0.25"/>
    <row r="1738" customFormat="1" x14ac:dyDescent="0.25"/>
    <row r="1739" customFormat="1" x14ac:dyDescent="0.25"/>
    <row r="1740" customFormat="1" x14ac:dyDescent="0.25"/>
    <row r="1741" customFormat="1" x14ac:dyDescent="0.25"/>
    <row r="1742" customFormat="1" x14ac:dyDescent="0.25"/>
    <row r="1743" customFormat="1" x14ac:dyDescent="0.25"/>
    <row r="1744" customFormat="1" x14ac:dyDescent="0.25"/>
    <row r="1745" customFormat="1" x14ac:dyDescent="0.25"/>
    <row r="1746" customFormat="1" x14ac:dyDescent="0.25"/>
    <row r="1747" customFormat="1" x14ac:dyDescent="0.25"/>
    <row r="1748" customFormat="1" x14ac:dyDescent="0.25"/>
    <row r="1749" customFormat="1" x14ac:dyDescent="0.25"/>
    <row r="1750" customFormat="1" x14ac:dyDescent="0.25"/>
    <row r="1751" customFormat="1" x14ac:dyDescent="0.25"/>
    <row r="1752" customFormat="1" x14ac:dyDescent="0.25"/>
    <row r="1753" customFormat="1" x14ac:dyDescent="0.25"/>
    <row r="1754" customFormat="1" x14ac:dyDescent="0.25"/>
    <row r="1755" customFormat="1" x14ac:dyDescent="0.25"/>
    <row r="1756" customFormat="1" x14ac:dyDescent="0.25"/>
    <row r="1757" customFormat="1" x14ac:dyDescent="0.25"/>
    <row r="1758" customFormat="1" x14ac:dyDescent="0.25"/>
    <row r="1759" customFormat="1" x14ac:dyDescent="0.25"/>
    <row r="1760" customFormat="1" x14ac:dyDescent="0.25"/>
    <row r="1761" customFormat="1" x14ac:dyDescent="0.25"/>
    <row r="1762" customFormat="1" x14ac:dyDescent="0.25"/>
    <row r="1763" customFormat="1" x14ac:dyDescent="0.25"/>
    <row r="1764" customFormat="1" x14ac:dyDescent="0.25"/>
    <row r="1765" customFormat="1" x14ac:dyDescent="0.25"/>
    <row r="1766" customFormat="1" x14ac:dyDescent="0.25"/>
    <row r="1767" customFormat="1" x14ac:dyDescent="0.25"/>
    <row r="1768" customFormat="1" x14ac:dyDescent="0.25"/>
    <row r="1769" customFormat="1" x14ac:dyDescent="0.25"/>
    <row r="1770" customFormat="1" x14ac:dyDescent="0.25"/>
    <row r="1771" customFormat="1" x14ac:dyDescent="0.25"/>
    <row r="1772" customFormat="1" x14ac:dyDescent="0.25"/>
    <row r="1773" customFormat="1" x14ac:dyDescent="0.25"/>
    <row r="1774" customFormat="1" x14ac:dyDescent="0.25"/>
    <row r="1775" customFormat="1" x14ac:dyDescent="0.25"/>
    <row r="1776" customFormat="1" x14ac:dyDescent="0.25"/>
    <row r="1777" customFormat="1" x14ac:dyDescent="0.25"/>
    <row r="1778" customFormat="1" x14ac:dyDescent="0.25"/>
    <row r="1779" customFormat="1" x14ac:dyDescent="0.25"/>
    <row r="1780" customFormat="1" x14ac:dyDescent="0.25"/>
    <row r="1781" customFormat="1" x14ac:dyDescent="0.25"/>
    <row r="1782" customFormat="1" x14ac:dyDescent="0.25"/>
    <row r="1783" customFormat="1" x14ac:dyDescent="0.25"/>
    <row r="1784" customFormat="1" x14ac:dyDescent="0.25"/>
    <row r="1785" customFormat="1" x14ac:dyDescent="0.25"/>
    <row r="1786" customFormat="1" x14ac:dyDescent="0.25"/>
    <row r="1787" customFormat="1" x14ac:dyDescent="0.25"/>
    <row r="1788" customFormat="1" x14ac:dyDescent="0.25"/>
    <row r="1789" customFormat="1" x14ac:dyDescent="0.25"/>
    <row r="1790" customFormat="1" x14ac:dyDescent="0.25"/>
    <row r="1791" customFormat="1" x14ac:dyDescent="0.25"/>
    <row r="1792" customFormat="1" x14ac:dyDescent="0.25"/>
    <row r="1793" customFormat="1" x14ac:dyDescent="0.25"/>
    <row r="1794" customFormat="1" x14ac:dyDescent="0.25"/>
    <row r="1795" customFormat="1" x14ac:dyDescent="0.25"/>
    <row r="1796" customFormat="1" x14ac:dyDescent="0.25"/>
    <row r="1797" customFormat="1" x14ac:dyDescent="0.25"/>
    <row r="1798" customFormat="1" x14ac:dyDescent="0.25"/>
    <row r="1799" customFormat="1" x14ac:dyDescent="0.25"/>
    <row r="1800" customFormat="1" x14ac:dyDescent="0.25"/>
    <row r="1801" customFormat="1" x14ac:dyDescent="0.25"/>
    <row r="1802" customFormat="1" x14ac:dyDescent="0.25"/>
    <row r="1803" customFormat="1" x14ac:dyDescent="0.25"/>
    <row r="1804" customFormat="1" x14ac:dyDescent="0.25"/>
    <row r="1805" customFormat="1" x14ac:dyDescent="0.25"/>
    <row r="1806" customFormat="1" x14ac:dyDescent="0.25"/>
    <row r="1807" customFormat="1" x14ac:dyDescent="0.25"/>
    <row r="1808" customFormat="1" x14ac:dyDescent="0.25"/>
    <row r="1809" customFormat="1" x14ac:dyDescent="0.25"/>
    <row r="1810" customFormat="1" x14ac:dyDescent="0.25"/>
    <row r="1811" customFormat="1" x14ac:dyDescent="0.25"/>
    <row r="1812" customFormat="1" x14ac:dyDescent="0.25"/>
    <row r="1813" customFormat="1" x14ac:dyDescent="0.25"/>
    <row r="1814" customFormat="1" x14ac:dyDescent="0.25"/>
    <row r="1815" customFormat="1" x14ac:dyDescent="0.25"/>
    <row r="1816" customFormat="1" x14ac:dyDescent="0.25"/>
    <row r="1817" customFormat="1" x14ac:dyDescent="0.25"/>
    <row r="1818" customFormat="1" x14ac:dyDescent="0.25"/>
    <row r="1819" customFormat="1" x14ac:dyDescent="0.25"/>
    <row r="1820" customFormat="1" x14ac:dyDescent="0.25"/>
    <row r="1821" customFormat="1" x14ac:dyDescent="0.25"/>
    <row r="1822" customFormat="1" x14ac:dyDescent="0.25"/>
    <row r="1823" customFormat="1" x14ac:dyDescent="0.25"/>
    <row r="1824" customFormat="1" x14ac:dyDescent="0.25"/>
    <row r="1825" customFormat="1" x14ac:dyDescent="0.25"/>
    <row r="1826" customFormat="1" x14ac:dyDescent="0.25"/>
    <row r="1827" customFormat="1" x14ac:dyDescent="0.25"/>
    <row r="1828" customFormat="1" x14ac:dyDescent="0.25"/>
    <row r="1829" customFormat="1" x14ac:dyDescent="0.25"/>
    <row r="1830" customFormat="1" x14ac:dyDescent="0.25"/>
    <row r="1831" customFormat="1" x14ac:dyDescent="0.25"/>
    <row r="1832" customFormat="1" x14ac:dyDescent="0.25"/>
    <row r="1833" customFormat="1" x14ac:dyDescent="0.25"/>
    <row r="1834" customFormat="1" x14ac:dyDescent="0.25"/>
    <row r="1835" customFormat="1" x14ac:dyDescent="0.25"/>
    <row r="1836" customFormat="1" x14ac:dyDescent="0.25"/>
    <row r="1837" customFormat="1" x14ac:dyDescent="0.25"/>
    <row r="1838" customFormat="1" x14ac:dyDescent="0.25"/>
    <row r="1839" customFormat="1" x14ac:dyDescent="0.25"/>
    <row r="1840" customFormat="1" x14ac:dyDescent="0.25"/>
    <row r="1841" customFormat="1" x14ac:dyDescent="0.25"/>
    <row r="1842" customFormat="1" x14ac:dyDescent="0.25"/>
    <row r="1843" customFormat="1" x14ac:dyDescent="0.25"/>
    <row r="1844" customFormat="1" x14ac:dyDescent="0.25"/>
    <row r="1845" customFormat="1" x14ac:dyDescent="0.25"/>
    <row r="1846" customFormat="1" x14ac:dyDescent="0.25"/>
    <row r="1847" customFormat="1" x14ac:dyDescent="0.25"/>
    <row r="1848" customFormat="1" x14ac:dyDescent="0.25"/>
    <row r="1849" customFormat="1" x14ac:dyDescent="0.25"/>
    <row r="1850" customFormat="1" x14ac:dyDescent="0.25"/>
    <row r="1851" customFormat="1" x14ac:dyDescent="0.25"/>
    <row r="1852" customFormat="1" x14ac:dyDescent="0.25"/>
    <row r="1853" customFormat="1" x14ac:dyDescent="0.25"/>
    <row r="1854" customFormat="1" x14ac:dyDescent="0.25"/>
    <row r="1855" customFormat="1" x14ac:dyDescent="0.25"/>
    <row r="1856" customFormat="1" x14ac:dyDescent="0.25"/>
    <row r="1857" customFormat="1" x14ac:dyDescent="0.25"/>
    <row r="1858" customFormat="1" x14ac:dyDescent="0.25"/>
    <row r="1859" customFormat="1" x14ac:dyDescent="0.25"/>
    <row r="1860" customFormat="1" x14ac:dyDescent="0.25"/>
    <row r="1861" customFormat="1" x14ac:dyDescent="0.25"/>
    <row r="1862" customFormat="1" x14ac:dyDescent="0.25"/>
    <row r="1863" customFormat="1" x14ac:dyDescent="0.25"/>
    <row r="1864" customFormat="1" x14ac:dyDescent="0.25"/>
    <row r="1865" customFormat="1" x14ac:dyDescent="0.25"/>
    <row r="1866" customFormat="1" x14ac:dyDescent="0.25"/>
    <row r="1867" customFormat="1" x14ac:dyDescent="0.25"/>
    <row r="1868" customFormat="1" x14ac:dyDescent="0.25"/>
    <row r="1869" customFormat="1" x14ac:dyDescent="0.25"/>
    <row r="1870" customFormat="1" x14ac:dyDescent="0.25"/>
    <row r="1871" customFormat="1" x14ac:dyDescent="0.25"/>
    <row r="1872" customFormat="1" x14ac:dyDescent="0.25"/>
    <row r="1873" customFormat="1" x14ac:dyDescent="0.25"/>
    <row r="1874" customFormat="1" x14ac:dyDescent="0.25"/>
    <row r="1875" customFormat="1" x14ac:dyDescent="0.25"/>
    <row r="1876" customFormat="1" x14ac:dyDescent="0.25"/>
    <row r="1877" customFormat="1" x14ac:dyDescent="0.25"/>
    <row r="1878" customFormat="1" x14ac:dyDescent="0.25"/>
    <row r="1879" customFormat="1" x14ac:dyDescent="0.25"/>
    <row r="1880" customFormat="1" x14ac:dyDescent="0.25"/>
    <row r="1881" customFormat="1" x14ac:dyDescent="0.25"/>
    <row r="1882" customFormat="1" x14ac:dyDescent="0.25"/>
    <row r="1883" customFormat="1" x14ac:dyDescent="0.25"/>
    <row r="1884" customFormat="1" x14ac:dyDescent="0.25"/>
    <row r="1885" customFormat="1" x14ac:dyDescent="0.25"/>
    <row r="1886" customFormat="1" x14ac:dyDescent="0.25"/>
    <row r="1887" customFormat="1" x14ac:dyDescent="0.25"/>
    <row r="1888" customFormat="1" x14ac:dyDescent="0.25"/>
    <row r="1889" customFormat="1" x14ac:dyDescent="0.25"/>
    <row r="1890" customFormat="1" x14ac:dyDescent="0.25"/>
    <row r="1891" customFormat="1" x14ac:dyDescent="0.25"/>
    <row r="1892" customFormat="1" x14ac:dyDescent="0.25"/>
    <row r="1893" customFormat="1" x14ac:dyDescent="0.25"/>
    <row r="1894" customFormat="1" x14ac:dyDescent="0.25"/>
    <row r="1895" customFormat="1" x14ac:dyDescent="0.25"/>
    <row r="1896" customFormat="1" x14ac:dyDescent="0.25"/>
    <row r="1897" customFormat="1" x14ac:dyDescent="0.25"/>
    <row r="1898" customFormat="1" x14ac:dyDescent="0.25"/>
    <row r="1899" customFormat="1" x14ac:dyDescent="0.25"/>
    <row r="1900" customFormat="1" x14ac:dyDescent="0.25"/>
    <row r="1901" customFormat="1" x14ac:dyDescent="0.25"/>
    <row r="1902" customFormat="1" x14ac:dyDescent="0.25"/>
    <row r="1903" customFormat="1" x14ac:dyDescent="0.25"/>
    <row r="1904" customFormat="1" x14ac:dyDescent="0.25"/>
    <row r="1905" customFormat="1" x14ac:dyDescent="0.25"/>
    <row r="1906" customFormat="1" x14ac:dyDescent="0.25"/>
    <row r="1907" customFormat="1" x14ac:dyDescent="0.25"/>
    <row r="1908" customFormat="1" x14ac:dyDescent="0.25"/>
    <row r="1909" customFormat="1" x14ac:dyDescent="0.25"/>
    <row r="1910" customFormat="1" x14ac:dyDescent="0.25"/>
    <row r="1911" customFormat="1" x14ac:dyDescent="0.25"/>
    <row r="1912" customFormat="1" x14ac:dyDescent="0.25"/>
    <row r="1913" customFormat="1" x14ac:dyDescent="0.25"/>
    <row r="1914" customFormat="1" x14ac:dyDescent="0.25"/>
    <row r="1915" customFormat="1" x14ac:dyDescent="0.25"/>
    <row r="1916" customFormat="1" x14ac:dyDescent="0.25"/>
    <row r="1917" customFormat="1" x14ac:dyDescent="0.25"/>
    <row r="1918" customFormat="1" x14ac:dyDescent="0.25"/>
    <row r="1919" customFormat="1" x14ac:dyDescent="0.25"/>
    <row r="1920" customFormat="1" x14ac:dyDescent="0.25"/>
    <row r="1921" customFormat="1" x14ac:dyDescent="0.25"/>
    <row r="1922" customFormat="1" x14ac:dyDescent="0.25"/>
    <row r="1923" customFormat="1" x14ac:dyDescent="0.25"/>
    <row r="1924" customFormat="1" x14ac:dyDescent="0.25"/>
    <row r="1925" customFormat="1" x14ac:dyDescent="0.25"/>
    <row r="1926" customFormat="1" x14ac:dyDescent="0.25"/>
    <row r="1927" customFormat="1" x14ac:dyDescent="0.25"/>
    <row r="1928" customFormat="1" x14ac:dyDescent="0.25"/>
    <row r="1929" customFormat="1" x14ac:dyDescent="0.25"/>
    <row r="1930" customFormat="1" x14ac:dyDescent="0.25"/>
    <row r="1931" customFormat="1" x14ac:dyDescent="0.25"/>
    <row r="1932" customFormat="1" x14ac:dyDescent="0.25"/>
    <row r="1933" customFormat="1" x14ac:dyDescent="0.25"/>
    <row r="1934" customFormat="1" x14ac:dyDescent="0.25"/>
    <row r="1935" customFormat="1" x14ac:dyDescent="0.25"/>
    <row r="1936" customFormat="1" x14ac:dyDescent="0.25"/>
    <row r="1937" customFormat="1" x14ac:dyDescent="0.25"/>
    <row r="1938" customFormat="1" x14ac:dyDescent="0.25"/>
    <row r="1939" customFormat="1" x14ac:dyDescent="0.25"/>
    <row r="1940" customFormat="1" x14ac:dyDescent="0.25"/>
    <row r="1941" customFormat="1" x14ac:dyDescent="0.25"/>
    <row r="1942" customFormat="1" x14ac:dyDescent="0.25"/>
    <row r="1943" customFormat="1" x14ac:dyDescent="0.25"/>
    <row r="1944" customFormat="1" x14ac:dyDescent="0.25"/>
    <row r="1945" customFormat="1" x14ac:dyDescent="0.25"/>
    <row r="1946" customFormat="1" x14ac:dyDescent="0.25"/>
    <row r="1947" customFormat="1" x14ac:dyDescent="0.25"/>
    <row r="1948" customFormat="1" x14ac:dyDescent="0.25"/>
    <row r="1949" customFormat="1" x14ac:dyDescent="0.25"/>
    <row r="1950" customFormat="1" x14ac:dyDescent="0.25"/>
    <row r="1951" customFormat="1" x14ac:dyDescent="0.25"/>
    <row r="1952" customFormat="1" x14ac:dyDescent="0.25"/>
    <row r="1953" customFormat="1" x14ac:dyDescent="0.25"/>
    <row r="1954" customFormat="1" x14ac:dyDescent="0.25"/>
    <row r="1955" customFormat="1" x14ac:dyDescent="0.25"/>
    <row r="1956" customFormat="1" x14ac:dyDescent="0.25"/>
    <row r="1957" customFormat="1" x14ac:dyDescent="0.25"/>
    <row r="1958" customFormat="1" x14ac:dyDescent="0.25"/>
    <row r="1959" customFormat="1" x14ac:dyDescent="0.25"/>
    <row r="1960" customFormat="1" x14ac:dyDescent="0.25"/>
    <row r="1961" customFormat="1" x14ac:dyDescent="0.25"/>
    <row r="1962" customFormat="1" x14ac:dyDescent="0.25"/>
    <row r="1963" customFormat="1" x14ac:dyDescent="0.25"/>
    <row r="1964" customFormat="1" x14ac:dyDescent="0.25"/>
    <row r="1965" customFormat="1" x14ac:dyDescent="0.25"/>
    <row r="1966" customFormat="1" x14ac:dyDescent="0.25"/>
    <row r="1967" customFormat="1" x14ac:dyDescent="0.25"/>
    <row r="1968" customFormat="1" x14ac:dyDescent="0.25"/>
    <row r="1969" customFormat="1" x14ac:dyDescent="0.25"/>
    <row r="1970" customFormat="1" x14ac:dyDescent="0.25"/>
    <row r="1971" customFormat="1" x14ac:dyDescent="0.25"/>
    <row r="1972" customFormat="1" x14ac:dyDescent="0.25"/>
    <row r="1973" customFormat="1" x14ac:dyDescent="0.25"/>
    <row r="1974" customFormat="1" x14ac:dyDescent="0.25"/>
    <row r="1975" customFormat="1" x14ac:dyDescent="0.25"/>
    <row r="1976" customFormat="1" x14ac:dyDescent="0.25"/>
    <row r="1977" customFormat="1" x14ac:dyDescent="0.25"/>
    <row r="1978" customFormat="1" x14ac:dyDescent="0.25"/>
    <row r="1979" customFormat="1" x14ac:dyDescent="0.25"/>
    <row r="1980" customFormat="1" x14ac:dyDescent="0.25"/>
    <row r="1981" customFormat="1" x14ac:dyDescent="0.25"/>
    <row r="1982" customFormat="1" x14ac:dyDescent="0.25"/>
    <row r="1983" customFormat="1" x14ac:dyDescent="0.25"/>
    <row r="1984" customFormat="1" x14ac:dyDescent="0.25"/>
    <row r="1985" customFormat="1" x14ac:dyDescent="0.25"/>
    <row r="1986" customFormat="1" x14ac:dyDescent="0.25"/>
    <row r="1987" customFormat="1" x14ac:dyDescent="0.25"/>
    <row r="1988" customFormat="1" x14ac:dyDescent="0.25"/>
    <row r="1989" customFormat="1" x14ac:dyDescent="0.25"/>
    <row r="1990" customFormat="1" x14ac:dyDescent="0.25"/>
    <row r="1991" customFormat="1" x14ac:dyDescent="0.25"/>
    <row r="1992" customFormat="1" x14ac:dyDescent="0.25"/>
    <row r="1993" customFormat="1" x14ac:dyDescent="0.25"/>
    <row r="1994" customFormat="1" x14ac:dyDescent="0.25"/>
    <row r="1995" customFormat="1" x14ac:dyDescent="0.25"/>
    <row r="1996" customFormat="1" x14ac:dyDescent="0.25"/>
    <row r="1997" customFormat="1" x14ac:dyDescent="0.25"/>
    <row r="1998" customFormat="1" x14ac:dyDescent="0.25"/>
    <row r="1999" customFormat="1" x14ac:dyDescent="0.25"/>
    <row r="2000" customFormat="1" x14ac:dyDescent="0.25"/>
    <row r="2001" customFormat="1" x14ac:dyDescent="0.25"/>
    <row r="2002" customFormat="1" x14ac:dyDescent="0.25"/>
    <row r="2003" customFormat="1" x14ac:dyDescent="0.25"/>
    <row r="2004" customFormat="1" x14ac:dyDescent="0.25"/>
    <row r="2005" customFormat="1" x14ac:dyDescent="0.25"/>
    <row r="2006" customFormat="1" x14ac:dyDescent="0.25"/>
    <row r="2007" customFormat="1" x14ac:dyDescent="0.25"/>
    <row r="2008" customFormat="1" x14ac:dyDescent="0.25"/>
    <row r="2009" customFormat="1" x14ac:dyDescent="0.25"/>
    <row r="2010" customFormat="1" x14ac:dyDescent="0.25"/>
    <row r="2011" customFormat="1" x14ac:dyDescent="0.25"/>
    <row r="2012" customFormat="1" x14ac:dyDescent="0.25"/>
    <row r="2013" customFormat="1" x14ac:dyDescent="0.25"/>
    <row r="2014" customFormat="1" x14ac:dyDescent="0.25"/>
    <row r="2015" customFormat="1" x14ac:dyDescent="0.25"/>
    <row r="2016" customFormat="1" x14ac:dyDescent="0.25"/>
    <row r="2017" customFormat="1" x14ac:dyDescent="0.25"/>
    <row r="2018" customFormat="1" x14ac:dyDescent="0.25"/>
    <row r="2019" customFormat="1" x14ac:dyDescent="0.25"/>
    <row r="2020" customFormat="1" x14ac:dyDescent="0.25"/>
    <row r="2021" customFormat="1" x14ac:dyDescent="0.25"/>
    <row r="2022" customFormat="1" x14ac:dyDescent="0.25"/>
    <row r="2023" customFormat="1" x14ac:dyDescent="0.25"/>
    <row r="2024" customFormat="1" x14ac:dyDescent="0.25"/>
    <row r="2025" customFormat="1" x14ac:dyDescent="0.25"/>
    <row r="2026" customFormat="1" x14ac:dyDescent="0.25"/>
    <row r="2027" customFormat="1" x14ac:dyDescent="0.25"/>
    <row r="2028" customFormat="1" x14ac:dyDescent="0.25"/>
    <row r="2029" customFormat="1" x14ac:dyDescent="0.25"/>
    <row r="2030" customFormat="1" x14ac:dyDescent="0.25"/>
    <row r="2031" customFormat="1" x14ac:dyDescent="0.25"/>
    <row r="2032" customFormat="1" x14ac:dyDescent="0.25"/>
    <row r="2033" customFormat="1" x14ac:dyDescent="0.25"/>
    <row r="2034" customFormat="1" x14ac:dyDescent="0.25"/>
    <row r="2035" customFormat="1" x14ac:dyDescent="0.25"/>
    <row r="2036" customFormat="1" x14ac:dyDescent="0.25"/>
    <row r="2037" customFormat="1" x14ac:dyDescent="0.25"/>
    <row r="2038" customFormat="1" x14ac:dyDescent="0.25"/>
    <row r="2039" customFormat="1" x14ac:dyDescent="0.25"/>
    <row r="2040" customFormat="1" x14ac:dyDescent="0.25"/>
    <row r="2041" customFormat="1" x14ac:dyDescent="0.25"/>
    <row r="2042" customFormat="1" x14ac:dyDescent="0.25"/>
    <row r="2043" customFormat="1" x14ac:dyDescent="0.25"/>
    <row r="2044" customFormat="1" x14ac:dyDescent="0.25"/>
    <row r="2045" customFormat="1" x14ac:dyDescent="0.25"/>
    <row r="2046" customFormat="1" x14ac:dyDescent="0.25"/>
    <row r="2047" customFormat="1" x14ac:dyDescent="0.25"/>
    <row r="2048" customFormat="1" x14ac:dyDescent="0.25"/>
    <row r="2049" customFormat="1" x14ac:dyDescent="0.25"/>
    <row r="2050" customFormat="1" x14ac:dyDescent="0.25"/>
    <row r="2051" customFormat="1" x14ac:dyDescent="0.25"/>
    <row r="2052" customFormat="1" x14ac:dyDescent="0.25"/>
    <row r="2053" customFormat="1" x14ac:dyDescent="0.25"/>
    <row r="2054" customFormat="1" x14ac:dyDescent="0.25"/>
    <row r="2055" customFormat="1" x14ac:dyDescent="0.25"/>
    <row r="2056" customFormat="1" x14ac:dyDescent="0.25"/>
    <row r="2057" customFormat="1" x14ac:dyDescent="0.25"/>
    <row r="2058" customFormat="1" x14ac:dyDescent="0.25"/>
    <row r="2059" customFormat="1" x14ac:dyDescent="0.25"/>
    <row r="2060" customFormat="1" x14ac:dyDescent="0.25"/>
    <row r="2061" customFormat="1" x14ac:dyDescent="0.25"/>
    <row r="2062" customFormat="1" x14ac:dyDescent="0.25"/>
    <row r="2063" customFormat="1" x14ac:dyDescent="0.25"/>
    <row r="2064" customFormat="1" x14ac:dyDescent="0.25"/>
    <row r="2065" customFormat="1" x14ac:dyDescent="0.25"/>
    <row r="2066" customFormat="1" x14ac:dyDescent="0.25"/>
    <row r="2067" customFormat="1" x14ac:dyDescent="0.25"/>
    <row r="2068" customFormat="1" x14ac:dyDescent="0.25"/>
    <row r="2069" customFormat="1" x14ac:dyDescent="0.25"/>
    <row r="2070" customFormat="1" x14ac:dyDescent="0.25"/>
    <row r="2071" customFormat="1" x14ac:dyDescent="0.25"/>
    <row r="2072" customFormat="1" x14ac:dyDescent="0.25"/>
    <row r="2073" customFormat="1" x14ac:dyDescent="0.25"/>
    <row r="2074" customFormat="1" x14ac:dyDescent="0.25"/>
    <row r="2075" customFormat="1" x14ac:dyDescent="0.25"/>
    <row r="2076" customFormat="1" x14ac:dyDescent="0.25"/>
    <row r="2077" customFormat="1" x14ac:dyDescent="0.25"/>
    <row r="2078" customFormat="1" x14ac:dyDescent="0.25"/>
    <row r="2079" customFormat="1" x14ac:dyDescent="0.25"/>
    <row r="2080" customFormat="1" x14ac:dyDescent="0.25"/>
    <row r="2081" customFormat="1" x14ac:dyDescent="0.25"/>
    <row r="2082" customFormat="1" x14ac:dyDescent="0.25"/>
    <row r="2083" customFormat="1" x14ac:dyDescent="0.25"/>
    <row r="2084" customFormat="1" x14ac:dyDescent="0.25"/>
    <row r="2085" customFormat="1" x14ac:dyDescent="0.25"/>
    <row r="2086" customFormat="1" x14ac:dyDescent="0.25"/>
    <row r="2087" customFormat="1" x14ac:dyDescent="0.25"/>
    <row r="2088" customFormat="1" x14ac:dyDescent="0.25"/>
    <row r="2089" customFormat="1" x14ac:dyDescent="0.25"/>
    <row r="2090" customFormat="1" x14ac:dyDescent="0.25"/>
    <row r="2091" customFormat="1" x14ac:dyDescent="0.25"/>
    <row r="2092" customFormat="1" x14ac:dyDescent="0.25"/>
    <row r="2093" customFormat="1" x14ac:dyDescent="0.25"/>
    <row r="2094" customFormat="1" x14ac:dyDescent="0.25"/>
    <row r="2095" customFormat="1" x14ac:dyDescent="0.25"/>
    <row r="2096" customFormat="1" x14ac:dyDescent="0.25"/>
    <row r="2097" customFormat="1" x14ac:dyDescent="0.25"/>
    <row r="2098" customFormat="1" x14ac:dyDescent="0.25"/>
    <row r="2099" customFormat="1" x14ac:dyDescent="0.25"/>
    <row r="2100" customFormat="1" x14ac:dyDescent="0.25"/>
    <row r="2101" customFormat="1" x14ac:dyDescent="0.25"/>
    <row r="2102" customFormat="1" x14ac:dyDescent="0.25"/>
    <row r="2103" customFormat="1" x14ac:dyDescent="0.25"/>
    <row r="2104" customFormat="1" x14ac:dyDescent="0.25"/>
    <row r="2105" customFormat="1" x14ac:dyDescent="0.25"/>
    <row r="2106" customFormat="1" x14ac:dyDescent="0.25"/>
    <row r="2107" customFormat="1" x14ac:dyDescent="0.25"/>
    <row r="2108" customFormat="1" x14ac:dyDescent="0.25"/>
    <row r="2109" customFormat="1" x14ac:dyDescent="0.25"/>
    <row r="2110" customFormat="1" x14ac:dyDescent="0.25"/>
    <row r="2111" customFormat="1" x14ac:dyDescent="0.25"/>
    <row r="2112" customFormat="1" x14ac:dyDescent="0.25"/>
    <row r="2113" customFormat="1" x14ac:dyDescent="0.25"/>
    <row r="2114" customFormat="1" x14ac:dyDescent="0.25"/>
    <row r="2115" customFormat="1" x14ac:dyDescent="0.25"/>
    <row r="2116" customFormat="1" x14ac:dyDescent="0.25"/>
    <row r="2117" customFormat="1" x14ac:dyDescent="0.25"/>
    <row r="2118" customFormat="1" x14ac:dyDescent="0.25"/>
    <row r="2119" customFormat="1" x14ac:dyDescent="0.25"/>
    <row r="2120" customFormat="1" x14ac:dyDescent="0.25"/>
    <row r="2121" customFormat="1" x14ac:dyDescent="0.25"/>
    <row r="2122" customFormat="1" x14ac:dyDescent="0.25"/>
    <row r="2123" customFormat="1" x14ac:dyDescent="0.25"/>
    <row r="2124" customFormat="1" x14ac:dyDescent="0.25"/>
    <row r="2125" customFormat="1" x14ac:dyDescent="0.25"/>
    <row r="2126" customFormat="1" x14ac:dyDescent="0.25"/>
    <row r="2127" customFormat="1" x14ac:dyDescent="0.25"/>
    <row r="2128" customFormat="1" x14ac:dyDescent="0.25"/>
    <row r="2129" customFormat="1" x14ac:dyDescent="0.25"/>
    <row r="2130" customFormat="1" x14ac:dyDescent="0.25"/>
    <row r="2131" customFormat="1" x14ac:dyDescent="0.25"/>
    <row r="2132" customFormat="1" x14ac:dyDescent="0.25"/>
    <row r="2133" customFormat="1" x14ac:dyDescent="0.25"/>
    <row r="2134" customFormat="1" x14ac:dyDescent="0.25"/>
    <row r="2135" customFormat="1" x14ac:dyDescent="0.25"/>
    <row r="2136" customFormat="1" x14ac:dyDescent="0.25"/>
    <row r="2137" customFormat="1" x14ac:dyDescent="0.25"/>
    <row r="2138" customFormat="1" x14ac:dyDescent="0.25"/>
    <row r="2139" customFormat="1" x14ac:dyDescent="0.25"/>
    <row r="2140" customFormat="1" x14ac:dyDescent="0.25"/>
    <row r="2141" customFormat="1" x14ac:dyDescent="0.25"/>
    <row r="2142" customFormat="1" x14ac:dyDescent="0.25"/>
    <row r="2143" customFormat="1" x14ac:dyDescent="0.25"/>
    <row r="2144" customFormat="1" x14ac:dyDescent="0.25"/>
    <row r="2145" customFormat="1" x14ac:dyDescent="0.25"/>
    <row r="2146" customFormat="1" x14ac:dyDescent="0.25"/>
    <row r="2147" customFormat="1" x14ac:dyDescent="0.25"/>
    <row r="2148" customFormat="1" x14ac:dyDescent="0.25"/>
    <row r="2149" customFormat="1" x14ac:dyDescent="0.25"/>
    <row r="2150" customFormat="1" x14ac:dyDescent="0.25"/>
    <row r="2151" customFormat="1" x14ac:dyDescent="0.25"/>
    <row r="2152" customFormat="1" x14ac:dyDescent="0.25"/>
    <row r="2153" customFormat="1" x14ac:dyDescent="0.25"/>
    <row r="2154" customFormat="1" x14ac:dyDescent="0.25"/>
    <row r="2155" customFormat="1" x14ac:dyDescent="0.25"/>
    <row r="2156" customFormat="1" x14ac:dyDescent="0.25"/>
    <row r="2157" customFormat="1" x14ac:dyDescent="0.25"/>
    <row r="2158" customFormat="1" x14ac:dyDescent="0.25"/>
    <row r="2159" customFormat="1" x14ac:dyDescent="0.25"/>
    <row r="2160" customFormat="1" x14ac:dyDescent="0.25"/>
    <row r="2161" customFormat="1" x14ac:dyDescent="0.25"/>
    <row r="2162" customFormat="1" x14ac:dyDescent="0.25"/>
    <row r="2163" customFormat="1" x14ac:dyDescent="0.25"/>
    <row r="2164" customFormat="1" x14ac:dyDescent="0.25"/>
    <row r="2165" customFormat="1" x14ac:dyDescent="0.25"/>
    <row r="2166" customFormat="1" x14ac:dyDescent="0.25"/>
    <row r="2167" customFormat="1" x14ac:dyDescent="0.25"/>
    <row r="2168" customFormat="1" x14ac:dyDescent="0.25"/>
    <row r="2169" customFormat="1" x14ac:dyDescent="0.25"/>
    <row r="2170" customFormat="1" x14ac:dyDescent="0.25"/>
    <row r="2171" customFormat="1" x14ac:dyDescent="0.25"/>
    <row r="2172" customFormat="1" x14ac:dyDescent="0.25"/>
    <row r="2173" customFormat="1" x14ac:dyDescent="0.25"/>
    <row r="2174" customFormat="1" x14ac:dyDescent="0.25"/>
    <row r="2175" customFormat="1" x14ac:dyDescent="0.25"/>
    <row r="2176" customFormat="1" x14ac:dyDescent="0.25"/>
    <row r="2177" customFormat="1" x14ac:dyDescent="0.25"/>
    <row r="2178" customFormat="1" x14ac:dyDescent="0.25"/>
    <row r="2179" customFormat="1" x14ac:dyDescent="0.25"/>
    <row r="2180" customFormat="1" x14ac:dyDescent="0.25"/>
    <row r="2181" customFormat="1" x14ac:dyDescent="0.25"/>
    <row r="2182" customFormat="1" x14ac:dyDescent="0.25"/>
    <row r="2183" customFormat="1" x14ac:dyDescent="0.25"/>
    <row r="2184" customFormat="1" x14ac:dyDescent="0.25"/>
    <row r="2185" customFormat="1" x14ac:dyDescent="0.25"/>
    <row r="2186" customFormat="1" x14ac:dyDescent="0.25"/>
    <row r="2187" customFormat="1" x14ac:dyDescent="0.25"/>
    <row r="2188" customFormat="1" x14ac:dyDescent="0.25"/>
    <row r="2189" customFormat="1" x14ac:dyDescent="0.25"/>
    <row r="2190" customFormat="1" x14ac:dyDescent="0.25"/>
    <row r="2191" customFormat="1" x14ac:dyDescent="0.25"/>
    <row r="2192" customFormat="1" x14ac:dyDescent="0.25"/>
    <row r="2193" customFormat="1" x14ac:dyDescent="0.25"/>
    <row r="2194" customFormat="1" x14ac:dyDescent="0.25"/>
    <row r="2195" customFormat="1" x14ac:dyDescent="0.25"/>
    <row r="2196" customFormat="1" x14ac:dyDescent="0.25"/>
    <row r="2197" customFormat="1" x14ac:dyDescent="0.25"/>
    <row r="2198" customFormat="1" x14ac:dyDescent="0.25"/>
    <row r="2199" customFormat="1" x14ac:dyDescent="0.25"/>
    <row r="2200" customFormat="1" x14ac:dyDescent="0.25"/>
    <row r="2201" customFormat="1" x14ac:dyDescent="0.25"/>
    <row r="2202" customFormat="1" x14ac:dyDescent="0.25"/>
    <row r="2203" customFormat="1" x14ac:dyDescent="0.25"/>
    <row r="2204" customFormat="1" x14ac:dyDescent="0.25"/>
    <row r="2205" customFormat="1" x14ac:dyDescent="0.25"/>
    <row r="2206" customFormat="1" x14ac:dyDescent="0.25"/>
    <row r="2207" customFormat="1" x14ac:dyDescent="0.25"/>
    <row r="2208" customFormat="1" x14ac:dyDescent="0.25"/>
    <row r="2209" customFormat="1" x14ac:dyDescent="0.25"/>
    <row r="2210" customFormat="1" x14ac:dyDescent="0.25"/>
    <row r="2211" customFormat="1" x14ac:dyDescent="0.25"/>
    <row r="2212" customFormat="1" x14ac:dyDescent="0.25"/>
    <row r="2213" customFormat="1" x14ac:dyDescent="0.25"/>
    <row r="2214" customFormat="1" x14ac:dyDescent="0.25"/>
    <row r="2215" customFormat="1" x14ac:dyDescent="0.25"/>
    <row r="2216" customFormat="1" x14ac:dyDescent="0.25"/>
    <row r="2217" customFormat="1" x14ac:dyDescent="0.25"/>
    <row r="2218" customFormat="1" x14ac:dyDescent="0.25"/>
    <row r="2219" customFormat="1" x14ac:dyDescent="0.25"/>
    <row r="2220" customFormat="1" x14ac:dyDescent="0.25"/>
    <row r="2221" customFormat="1" x14ac:dyDescent="0.25"/>
    <row r="2222" customFormat="1" x14ac:dyDescent="0.25"/>
    <row r="2223" customFormat="1" x14ac:dyDescent="0.25"/>
    <row r="2224" customFormat="1" x14ac:dyDescent="0.25"/>
    <row r="2225" customFormat="1" x14ac:dyDescent="0.25"/>
    <row r="2226" customFormat="1" x14ac:dyDescent="0.25"/>
    <row r="2227" customFormat="1" x14ac:dyDescent="0.25"/>
    <row r="2228" customFormat="1" x14ac:dyDescent="0.25"/>
    <row r="2229" customFormat="1" x14ac:dyDescent="0.25"/>
    <row r="2230" customFormat="1" x14ac:dyDescent="0.25"/>
    <row r="2231" customFormat="1" x14ac:dyDescent="0.25"/>
    <row r="2232" customFormat="1" x14ac:dyDescent="0.25"/>
    <row r="2233" customFormat="1" x14ac:dyDescent="0.25"/>
    <row r="2234" customFormat="1" x14ac:dyDescent="0.25"/>
    <row r="2235" customFormat="1" x14ac:dyDescent="0.25"/>
    <row r="2236" customFormat="1" x14ac:dyDescent="0.25"/>
    <row r="2237" customFormat="1" x14ac:dyDescent="0.25"/>
    <row r="2238" customFormat="1" x14ac:dyDescent="0.25"/>
    <row r="2239" customFormat="1" x14ac:dyDescent="0.25"/>
    <row r="2240" customFormat="1" x14ac:dyDescent="0.25"/>
    <row r="2241" customFormat="1" x14ac:dyDescent="0.25"/>
    <row r="2242" customFormat="1" x14ac:dyDescent="0.25"/>
    <row r="2243" customFormat="1" x14ac:dyDescent="0.25"/>
    <row r="2244" customFormat="1" x14ac:dyDescent="0.25"/>
    <row r="2245" customFormat="1" x14ac:dyDescent="0.25"/>
    <row r="2246" customFormat="1" x14ac:dyDescent="0.25"/>
    <row r="2247" customFormat="1" x14ac:dyDescent="0.25"/>
    <row r="2248" customFormat="1" x14ac:dyDescent="0.25"/>
    <row r="2249" customFormat="1" x14ac:dyDescent="0.25"/>
    <row r="2250" customFormat="1" x14ac:dyDescent="0.25"/>
    <row r="2251" customFormat="1" x14ac:dyDescent="0.25"/>
    <row r="2252" customFormat="1" x14ac:dyDescent="0.25"/>
    <row r="2253" customFormat="1" x14ac:dyDescent="0.25"/>
    <row r="2254" customFormat="1" x14ac:dyDescent="0.25"/>
    <row r="2255" customFormat="1" x14ac:dyDescent="0.25"/>
    <row r="2256" customFormat="1" x14ac:dyDescent="0.25"/>
    <row r="2257" customFormat="1" x14ac:dyDescent="0.25"/>
    <row r="2258" customFormat="1" x14ac:dyDescent="0.25"/>
    <row r="2259" customFormat="1" x14ac:dyDescent="0.25"/>
    <row r="2260" customFormat="1" x14ac:dyDescent="0.25"/>
    <row r="2261" customFormat="1" x14ac:dyDescent="0.25"/>
    <row r="2262" customFormat="1" x14ac:dyDescent="0.25"/>
    <row r="2263" customFormat="1" x14ac:dyDescent="0.25"/>
    <row r="2264" customFormat="1" x14ac:dyDescent="0.25"/>
    <row r="2265" customFormat="1" x14ac:dyDescent="0.25"/>
    <row r="2266" customFormat="1" x14ac:dyDescent="0.25"/>
    <row r="2267" customFormat="1" x14ac:dyDescent="0.25"/>
    <row r="2268" customFormat="1" x14ac:dyDescent="0.25"/>
    <row r="2269" customFormat="1" x14ac:dyDescent="0.25"/>
    <row r="2270" customFormat="1" x14ac:dyDescent="0.25"/>
    <row r="2271" customFormat="1" x14ac:dyDescent="0.25"/>
    <row r="2272" customFormat="1" x14ac:dyDescent="0.25"/>
    <row r="2273" customFormat="1" x14ac:dyDescent="0.25"/>
    <row r="2274" customFormat="1" x14ac:dyDescent="0.25"/>
    <row r="2275" customFormat="1" x14ac:dyDescent="0.25"/>
    <row r="2276" customFormat="1" x14ac:dyDescent="0.25"/>
    <row r="2277" customFormat="1" x14ac:dyDescent="0.25"/>
    <row r="2278" customFormat="1" x14ac:dyDescent="0.25"/>
    <row r="2279" customFormat="1" x14ac:dyDescent="0.25"/>
    <row r="2280" customFormat="1" x14ac:dyDescent="0.25"/>
    <row r="2281" customFormat="1" x14ac:dyDescent="0.25"/>
    <row r="2282" customFormat="1" x14ac:dyDescent="0.25"/>
    <row r="2283" customFormat="1" x14ac:dyDescent="0.25"/>
    <row r="2284" customFormat="1" x14ac:dyDescent="0.25"/>
    <row r="2285" customFormat="1" x14ac:dyDescent="0.25"/>
    <row r="2286" customFormat="1" x14ac:dyDescent="0.25"/>
    <row r="2287" customFormat="1" x14ac:dyDescent="0.25"/>
    <row r="2288" customFormat="1" x14ac:dyDescent="0.25"/>
    <row r="2289" customFormat="1" x14ac:dyDescent="0.25"/>
    <row r="2290" customFormat="1" x14ac:dyDescent="0.25"/>
    <row r="2291" customFormat="1" x14ac:dyDescent="0.25"/>
    <row r="2292" customFormat="1" x14ac:dyDescent="0.25"/>
    <row r="2293" customFormat="1" x14ac:dyDescent="0.25"/>
    <row r="2294" customFormat="1" x14ac:dyDescent="0.25"/>
    <row r="2295" customFormat="1" x14ac:dyDescent="0.25"/>
    <row r="2296" customFormat="1" x14ac:dyDescent="0.25"/>
    <row r="2297" customFormat="1" x14ac:dyDescent="0.25"/>
    <row r="2298" customFormat="1" x14ac:dyDescent="0.25"/>
    <row r="2299" customFormat="1" x14ac:dyDescent="0.25"/>
    <row r="2300" customFormat="1" x14ac:dyDescent="0.25"/>
    <row r="2301" customFormat="1" x14ac:dyDescent="0.25"/>
    <row r="2302" customFormat="1" x14ac:dyDescent="0.25"/>
    <row r="2303" customFormat="1" x14ac:dyDescent="0.25"/>
    <row r="2304" customFormat="1" x14ac:dyDescent="0.25"/>
    <row r="2305" customFormat="1" x14ac:dyDescent="0.25"/>
    <row r="2306" customFormat="1" x14ac:dyDescent="0.25"/>
    <row r="2307" customFormat="1" x14ac:dyDescent="0.25"/>
    <row r="2308" customFormat="1" x14ac:dyDescent="0.25"/>
    <row r="2309" customFormat="1" x14ac:dyDescent="0.25"/>
    <row r="2310" customFormat="1" x14ac:dyDescent="0.25"/>
    <row r="2311" customFormat="1" x14ac:dyDescent="0.25"/>
    <row r="2312" customFormat="1" x14ac:dyDescent="0.25"/>
    <row r="2313" customFormat="1" x14ac:dyDescent="0.25"/>
    <row r="2314" customFormat="1" x14ac:dyDescent="0.25"/>
    <row r="2315" customFormat="1" x14ac:dyDescent="0.25"/>
    <row r="2316" customFormat="1" x14ac:dyDescent="0.25"/>
    <row r="2317" customFormat="1" x14ac:dyDescent="0.25"/>
    <row r="2318" customFormat="1" x14ac:dyDescent="0.25"/>
    <row r="2319" customFormat="1" x14ac:dyDescent="0.25"/>
    <row r="2320" customFormat="1" x14ac:dyDescent="0.25"/>
    <row r="2321" customFormat="1" x14ac:dyDescent="0.25"/>
    <row r="2322" customFormat="1" x14ac:dyDescent="0.25"/>
    <row r="2323" customFormat="1" x14ac:dyDescent="0.25"/>
    <row r="2324" customFormat="1" x14ac:dyDescent="0.25"/>
    <row r="2325" customFormat="1" x14ac:dyDescent="0.25"/>
    <row r="2326" customFormat="1" x14ac:dyDescent="0.25"/>
    <row r="2327" customFormat="1" x14ac:dyDescent="0.25"/>
    <row r="2328" customFormat="1" x14ac:dyDescent="0.25"/>
    <row r="2329" customFormat="1" x14ac:dyDescent="0.25"/>
    <row r="2330" customFormat="1" x14ac:dyDescent="0.25"/>
    <row r="2331" customFormat="1" x14ac:dyDescent="0.25"/>
    <row r="2332" customFormat="1" x14ac:dyDescent="0.25"/>
    <row r="2333" customFormat="1" x14ac:dyDescent="0.25"/>
    <row r="2334" customFormat="1" x14ac:dyDescent="0.25"/>
    <row r="2335" customFormat="1" x14ac:dyDescent="0.25"/>
    <row r="2336" customFormat="1" x14ac:dyDescent="0.25"/>
    <row r="2337" customFormat="1" x14ac:dyDescent="0.25"/>
    <row r="2338" customFormat="1" x14ac:dyDescent="0.25"/>
    <row r="2339" customFormat="1" x14ac:dyDescent="0.25"/>
    <row r="2340" customFormat="1" x14ac:dyDescent="0.25"/>
    <row r="2341" customFormat="1" x14ac:dyDescent="0.25"/>
    <row r="2342" customFormat="1" x14ac:dyDescent="0.25"/>
    <row r="2343" customFormat="1" x14ac:dyDescent="0.25"/>
    <row r="2344" customFormat="1" x14ac:dyDescent="0.25"/>
    <row r="2345" customFormat="1" x14ac:dyDescent="0.25"/>
    <row r="2346" customFormat="1" x14ac:dyDescent="0.25"/>
    <row r="2347" customFormat="1" x14ac:dyDescent="0.25"/>
    <row r="2348" customFormat="1" x14ac:dyDescent="0.25"/>
    <row r="2349" customFormat="1" x14ac:dyDescent="0.25"/>
    <row r="2350" customFormat="1" x14ac:dyDescent="0.25"/>
    <row r="2351" customFormat="1" x14ac:dyDescent="0.25"/>
    <row r="2352" customFormat="1" x14ac:dyDescent="0.25"/>
    <row r="2353" customFormat="1" x14ac:dyDescent="0.25"/>
    <row r="2354" customFormat="1" x14ac:dyDescent="0.25"/>
    <row r="2355" customFormat="1" x14ac:dyDescent="0.25"/>
    <row r="2356" customFormat="1" x14ac:dyDescent="0.25"/>
    <row r="2357" customFormat="1" x14ac:dyDescent="0.25"/>
    <row r="2358" customFormat="1" x14ac:dyDescent="0.25"/>
    <row r="2359" customFormat="1" x14ac:dyDescent="0.25"/>
    <row r="2360" customFormat="1" x14ac:dyDescent="0.25"/>
    <row r="2361" customFormat="1" x14ac:dyDescent="0.25"/>
    <row r="2362" customFormat="1" x14ac:dyDescent="0.25"/>
    <row r="2363" customFormat="1" x14ac:dyDescent="0.25"/>
    <row r="2364" customFormat="1" x14ac:dyDescent="0.25"/>
    <row r="2365" customFormat="1" x14ac:dyDescent="0.25"/>
    <row r="2366" customFormat="1" x14ac:dyDescent="0.25"/>
    <row r="2367" customFormat="1" x14ac:dyDescent="0.25"/>
    <row r="2368" customFormat="1" x14ac:dyDescent="0.25"/>
    <row r="2369" customFormat="1" x14ac:dyDescent="0.25"/>
    <row r="2370" customFormat="1" x14ac:dyDescent="0.25"/>
    <row r="2371" customFormat="1" x14ac:dyDescent="0.25"/>
    <row r="2372" customFormat="1" x14ac:dyDescent="0.25"/>
    <row r="2373" customFormat="1" x14ac:dyDescent="0.25"/>
    <row r="2374" customFormat="1" x14ac:dyDescent="0.25"/>
    <row r="2375" customFormat="1" x14ac:dyDescent="0.25"/>
    <row r="2376" customFormat="1" x14ac:dyDescent="0.25"/>
    <row r="2377" customFormat="1" x14ac:dyDescent="0.25"/>
    <row r="2378" customFormat="1" x14ac:dyDescent="0.25"/>
    <row r="2379" customFormat="1" x14ac:dyDescent="0.25"/>
    <row r="2380" customFormat="1" x14ac:dyDescent="0.25"/>
    <row r="2381" customFormat="1" x14ac:dyDescent="0.25"/>
    <row r="2382" customFormat="1" x14ac:dyDescent="0.25"/>
    <row r="2383" customFormat="1" x14ac:dyDescent="0.25"/>
    <row r="2384" customFormat="1" x14ac:dyDescent="0.25"/>
    <row r="2385" customFormat="1" x14ac:dyDescent="0.25"/>
    <row r="2386" customFormat="1" x14ac:dyDescent="0.25"/>
    <row r="2387" customFormat="1" x14ac:dyDescent="0.25"/>
    <row r="2388" customFormat="1" x14ac:dyDescent="0.25"/>
    <row r="2389" customFormat="1" x14ac:dyDescent="0.25"/>
    <row r="2390" customFormat="1" x14ac:dyDescent="0.25"/>
    <row r="2391" customFormat="1" x14ac:dyDescent="0.25"/>
    <row r="2392" customFormat="1" x14ac:dyDescent="0.25"/>
    <row r="2393" customFormat="1" x14ac:dyDescent="0.25"/>
    <row r="2394" customFormat="1" x14ac:dyDescent="0.25"/>
    <row r="2395" customFormat="1" x14ac:dyDescent="0.25"/>
    <row r="2396" customFormat="1" x14ac:dyDescent="0.25"/>
    <row r="2397" customFormat="1" x14ac:dyDescent="0.25"/>
    <row r="2398" customFormat="1" x14ac:dyDescent="0.25"/>
    <row r="2399" customFormat="1" x14ac:dyDescent="0.25"/>
    <row r="2400" customFormat="1" x14ac:dyDescent="0.25"/>
    <row r="2401" customFormat="1" x14ac:dyDescent="0.25"/>
    <row r="2402" customFormat="1" x14ac:dyDescent="0.25"/>
    <row r="2403" customFormat="1" x14ac:dyDescent="0.25"/>
    <row r="2404" customFormat="1" x14ac:dyDescent="0.25"/>
    <row r="2405" customFormat="1" x14ac:dyDescent="0.25"/>
    <row r="2406" customFormat="1" x14ac:dyDescent="0.25"/>
    <row r="2407" customFormat="1" x14ac:dyDescent="0.25"/>
    <row r="2408" customFormat="1" x14ac:dyDescent="0.25"/>
    <row r="2409" customFormat="1" x14ac:dyDescent="0.25"/>
    <row r="2410" customFormat="1" x14ac:dyDescent="0.25"/>
    <row r="2411" customFormat="1" x14ac:dyDescent="0.25"/>
    <row r="2412" customFormat="1" x14ac:dyDescent="0.25"/>
    <row r="2413" customFormat="1" x14ac:dyDescent="0.25"/>
    <row r="2414" customFormat="1" x14ac:dyDescent="0.25"/>
    <row r="2415" customFormat="1" x14ac:dyDescent="0.25"/>
    <row r="2416" customFormat="1" x14ac:dyDescent="0.25"/>
    <row r="2417" customFormat="1" x14ac:dyDescent="0.25"/>
    <row r="2418" customFormat="1" x14ac:dyDescent="0.25"/>
    <row r="2419" customFormat="1" x14ac:dyDescent="0.25"/>
    <row r="2420" customFormat="1" x14ac:dyDescent="0.25"/>
    <row r="2421" customFormat="1" x14ac:dyDescent="0.25"/>
    <row r="2422" customFormat="1" x14ac:dyDescent="0.25"/>
    <row r="2423" customFormat="1" x14ac:dyDescent="0.25"/>
    <row r="2424" customFormat="1" x14ac:dyDescent="0.25"/>
    <row r="2425" customFormat="1" x14ac:dyDescent="0.25"/>
    <row r="2426" customFormat="1" x14ac:dyDescent="0.25"/>
    <row r="2427" customFormat="1" x14ac:dyDescent="0.25"/>
    <row r="2428" customFormat="1" x14ac:dyDescent="0.25"/>
    <row r="2429" customFormat="1" x14ac:dyDescent="0.25"/>
    <row r="2430" customFormat="1" x14ac:dyDescent="0.25"/>
    <row r="2431" customFormat="1" x14ac:dyDescent="0.25"/>
    <row r="2432" customFormat="1" x14ac:dyDescent="0.25"/>
    <row r="2433" customFormat="1" x14ac:dyDescent="0.25"/>
    <row r="2434" customFormat="1" x14ac:dyDescent="0.25"/>
    <row r="2435" customFormat="1" x14ac:dyDescent="0.25"/>
    <row r="2436" customFormat="1" x14ac:dyDescent="0.25"/>
    <row r="2437" customFormat="1" x14ac:dyDescent="0.25"/>
    <row r="2438" customFormat="1" x14ac:dyDescent="0.25"/>
    <row r="2439" customFormat="1" x14ac:dyDescent="0.25"/>
    <row r="2440" customFormat="1" x14ac:dyDescent="0.25"/>
    <row r="2441" customFormat="1" x14ac:dyDescent="0.25"/>
    <row r="2442" customFormat="1" x14ac:dyDescent="0.25"/>
    <row r="2443" customFormat="1" x14ac:dyDescent="0.25"/>
    <row r="2444" customFormat="1" x14ac:dyDescent="0.25"/>
    <row r="2445" customFormat="1" x14ac:dyDescent="0.25"/>
    <row r="2446" customFormat="1" x14ac:dyDescent="0.25"/>
    <row r="2447" customFormat="1" x14ac:dyDescent="0.25"/>
    <row r="2448" customFormat="1" x14ac:dyDescent="0.25"/>
    <row r="2449" customFormat="1" x14ac:dyDescent="0.25"/>
    <row r="2450" customFormat="1" x14ac:dyDescent="0.25"/>
    <row r="2451" customFormat="1" x14ac:dyDescent="0.25"/>
    <row r="2452" customFormat="1" x14ac:dyDescent="0.25"/>
    <row r="2453" customFormat="1" x14ac:dyDescent="0.25"/>
    <row r="2454" customFormat="1" x14ac:dyDescent="0.25"/>
    <row r="2455" customFormat="1" x14ac:dyDescent="0.25"/>
    <row r="2456" customFormat="1" x14ac:dyDescent="0.25"/>
    <row r="2457" customFormat="1" x14ac:dyDescent="0.25"/>
    <row r="2458" customFormat="1" x14ac:dyDescent="0.25"/>
    <row r="2459" customFormat="1" x14ac:dyDescent="0.25"/>
    <row r="2460" customFormat="1" x14ac:dyDescent="0.25"/>
    <row r="2461" customFormat="1" x14ac:dyDescent="0.25"/>
    <row r="2462" customFormat="1" x14ac:dyDescent="0.25"/>
    <row r="2463" customFormat="1" x14ac:dyDescent="0.25"/>
    <row r="2464" customFormat="1" x14ac:dyDescent="0.25"/>
    <row r="2465" customFormat="1" x14ac:dyDescent="0.25"/>
    <row r="2466" customFormat="1" x14ac:dyDescent="0.25"/>
    <row r="2467" customFormat="1" x14ac:dyDescent="0.25"/>
    <row r="2468" customFormat="1" x14ac:dyDescent="0.25"/>
    <row r="2469" customFormat="1" x14ac:dyDescent="0.25"/>
    <row r="2470" customFormat="1" x14ac:dyDescent="0.25"/>
    <row r="2471" customFormat="1" x14ac:dyDescent="0.25"/>
    <row r="2472" customFormat="1" x14ac:dyDescent="0.25"/>
    <row r="2473" customFormat="1" x14ac:dyDescent="0.25"/>
    <row r="2474" customFormat="1" x14ac:dyDescent="0.25"/>
    <row r="2475" customFormat="1" x14ac:dyDescent="0.25"/>
    <row r="2476" customFormat="1" x14ac:dyDescent="0.25"/>
    <row r="2477" customFormat="1" x14ac:dyDescent="0.25"/>
    <row r="2478" customFormat="1" x14ac:dyDescent="0.25"/>
    <row r="2479" customFormat="1" x14ac:dyDescent="0.25"/>
    <row r="2480" customFormat="1" x14ac:dyDescent="0.25"/>
    <row r="2481" customFormat="1" x14ac:dyDescent="0.25"/>
    <row r="2482" customFormat="1" x14ac:dyDescent="0.25"/>
    <row r="2483" customFormat="1" x14ac:dyDescent="0.25"/>
    <row r="2484" customFormat="1" x14ac:dyDescent="0.25"/>
    <row r="2485" customFormat="1" x14ac:dyDescent="0.25"/>
    <row r="2486" customFormat="1" x14ac:dyDescent="0.25"/>
    <row r="2487" customFormat="1" x14ac:dyDescent="0.25"/>
    <row r="2488" customFormat="1" x14ac:dyDescent="0.25"/>
    <row r="2489" customFormat="1" x14ac:dyDescent="0.25"/>
    <row r="2490" customFormat="1" x14ac:dyDescent="0.25"/>
    <row r="2491" customFormat="1" x14ac:dyDescent="0.25"/>
    <row r="2492" customFormat="1" x14ac:dyDescent="0.25"/>
    <row r="2493" customFormat="1" x14ac:dyDescent="0.25"/>
    <row r="2494" customFormat="1" x14ac:dyDescent="0.25"/>
    <row r="2495" customFormat="1" x14ac:dyDescent="0.25"/>
    <row r="2496" customFormat="1" x14ac:dyDescent="0.25"/>
    <row r="2497" customFormat="1" x14ac:dyDescent="0.25"/>
    <row r="2498" customFormat="1" x14ac:dyDescent="0.25"/>
    <row r="2499" customFormat="1" x14ac:dyDescent="0.25"/>
    <row r="2500" customFormat="1" x14ac:dyDescent="0.25"/>
    <row r="2501" customFormat="1" x14ac:dyDescent="0.25"/>
    <row r="2502" customFormat="1" x14ac:dyDescent="0.25"/>
    <row r="2503" customFormat="1" x14ac:dyDescent="0.25"/>
    <row r="2504" customFormat="1" x14ac:dyDescent="0.25"/>
    <row r="2505" customFormat="1" x14ac:dyDescent="0.25"/>
    <row r="2506" customFormat="1" x14ac:dyDescent="0.25"/>
    <row r="2507" customFormat="1" x14ac:dyDescent="0.25"/>
    <row r="2508" customFormat="1" x14ac:dyDescent="0.25"/>
    <row r="2509" customFormat="1" x14ac:dyDescent="0.25"/>
    <row r="2510" customFormat="1" x14ac:dyDescent="0.25"/>
    <row r="2511" customFormat="1" x14ac:dyDescent="0.25"/>
    <row r="2512" customFormat="1" x14ac:dyDescent="0.25"/>
    <row r="2513" customFormat="1" x14ac:dyDescent="0.25"/>
    <row r="2514" customFormat="1" x14ac:dyDescent="0.25"/>
    <row r="2515" customFormat="1" x14ac:dyDescent="0.25"/>
    <row r="2516" customFormat="1" x14ac:dyDescent="0.25"/>
    <row r="2517" customFormat="1" x14ac:dyDescent="0.25"/>
    <row r="2518" customFormat="1" x14ac:dyDescent="0.25"/>
    <row r="2519" customFormat="1" x14ac:dyDescent="0.25"/>
    <row r="2520" customFormat="1" x14ac:dyDescent="0.25"/>
    <row r="2521" customFormat="1" x14ac:dyDescent="0.25"/>
    <row r="2522" customFormat="1" x14ac:dyDescent="0.25"/>
    <row r="2523" customFormat="1" x14ac:dyDescent="0.25"/>
    <row r="2524" customFormat="1" x14ac:dyDescent="0.25"/>
    <row r="2525" customFormat="1" x14ac:dyDescent="0.25"/>
    <row r="2526" customFormat="1" x14ac:dyDescent="0.25"/>
    <row r="2527" customFormat="1" x14ac:dyDescent="0.25"/>
    <row r="2528" customFormat="1" x14ac:dyDescent="0.25"/>
    <row r="2529" customFormat="1" x14ac:dyDescent="0.25"/>
    <row r="2530" customFormat="1" x14ac:dyDescent="0.25"/>
    <row r="2531" customFormat="1" x14ac:dyDescent="0.25"/>
    <row r="2532" customFormat="1" x14ac:dyDescent="0.25"/>
    <row r="2533" customFormat="1" x14ac:dyDescent="0.25"/>
    <row r="2534" customFormat="1" x14ac:dyDescent="0.25"/>
    <row r="2535" customFormat="1" x14ac:dyDescent="0.25"/>
    <row r="2536" customFormat="1" x14ac:dyDescent="0.25"/>
    <row r="2537" customFormat="1" x14ac:dyDescent="0.25"/>
    <row r="2538" customFormat="1" x14ac:dyDescent="0.25"/>
    <row r="2539" customFormat="1" x14ac:dyDescent="0.25"/>
    <row r="2540" customFormat="1" x14ac:dyDescent="0.25"/>
    <row r="2541" customFormat="1" x14ac:dyDescent="0.25"/>
    <row r="2542" customFormat="1" x14ac:dyDescent="0.25"/>
    <row r="2543" customFormat="1" x14ac:dyDescent="0.25"/>
    <row r="2544" customFormat="1" x14ac:dyDescent="0.25"/>
    <row r="2545" customFormat="1" x14ac:dyDescent="0.25"/>
    <row r="2546" customFormat="1" x14ac:dyDescent="0.25"/>
    <row r="2547" customFormat="1" x14ac:dyDescent="0.25"/>
    <row r="2548" customFormat="1" x14ac:dyDescent="0.25"/>
    <row r="2549" customFormat="1" x14ac:dyDescent="0.25"/>
    <row r="2550" customFormat="1" x14ac:dyDescent="0.25"/>
    <row r="2551" customFormat="1" x14ac:dyDescent="0.25"/>
    <row r="2552" customFormat="1" x14ac:dyDescent="0.25"/>
    <row r="2553" customFormat="1" x14ac:dyDescent="0.25"/>
    <row r="2554" customFormat="1" x14ac:dyDescent="0.25"/>
    <row r="2555" customFormat="1" x14ac:dyDescent="0.25"/>
    <row r="2556" customFormat="1" x14ac:dyDescent="0.25"/>
    <row r="2557" customFormat="1" x14ac:dyDescent="0.25"/>
    <row r="2558" customFormat="1" x14ac:dyDescent="0.25"/>
    <row r="2559" customFormat="1" x14ac:dyDescent="0.25"/>
    <row r="2560" customFormat="1" x14ac:dyDescent="0.25"/>
    <row r="2561" customFormat="1" x14ac:dyDescent="0.25"/>
    <row r="2562" customFormat="1" x14ac:dyDescent="0.25"/>
    <row r="2563" customFormat="1" x14ac:dyDescent="0.25"/>
    <row r="2564" customFormat="1" x14ac:dyDescent="0.25"/>
    <row r="2565" customFormat="1" x14ac:dyDescent="0.25"/>
    <row r="2566" customFormat="1" x14ac:dyDescent="0.25"/>
    <row r="2567" customFormat="1" x14ac:dyDescent="0.25"/>
    <row r="2568" customFormat="1" x14ac:dyDescent="0.25"/>
    <row r="2569" customFormat="1" x14ac:dyDescent="0.25"/>
    <row r="2570" customFormat="1" x14ac:dyDescent="0.25"/>
    <row r="2571" customFormat="1" x14ac:dyDescent="0.25"/>
    <row r="2572" customFormat="1" x14ac:dyDescent="0.25"/>
    <row r="2573" customFormat="1" x14ac:dyDescent="0.25"/>
    <row r="2574" customFormat="1" x14ac:dyDescent="0.25"/>
    <row r="2575" customFormat="1" x14ac:dyDescent="0.25"/>
    <row r="2576" customFormat="1" x14ac:dyDescent="0.25"/>
    <row r="2577" customFormat="1" x14ac:dyDescent="0.25"/>
    <row r="2578" customFormat="1" x14ac:dyDescent="0.25"/>
    <row r="2579" customFormat="1" x14ac:dyDescent="0.25"/>
    <row r="2580" customFormat="1" x14ac:dyDescent="0.25"/>
    <row r="2581" customFormat="1" x14ac:dyDescent="0.25"/>
    <row r="2582" customFormat="1" x14ac:dyDescent="0.25"/>
    <row r="2583" customFormat="1" x14ac:dyDescent="0.25"/>
    <row r="2584" customFormat="1" x14ac:dyDescent="0.25"/>
    <row r="2585" customFormat="1" x14ac:dyDescent="0.25"/>
    <row r="2586" customFormat="1" x14ac:dyDescent="0.25"/>
    <row r="2587" customFormat="1" x14ac:dyDescent="0.25"/>
    <row r="2588" customFormat="1" x14ac:dyDescent="0.25"/>
    <row r="2589" customFormat="1" x14ac:dyDescent="0.25"/>
    <row r="2590" customFormat="1" x14ac:dyDescent="0.25"/>
    <row r="2591" customFormat="1" x14ac:dyDescent="0.25"/>
    <row r="2592" customFormat="1" x14ac:dyDescent="0.25"/>
    <row r="2593" customFormat="1" x14ac:dyDescent="0.25"/>
    <row r="2594" customFormat="1" x14ac:dyDescent="0.25"/>
    <row r="2595" customFormat="1" x14ac:dyDescent="0.25"/>
    <row r="2596" customFormat="1" x14ac:dyDescent="0.25"/>
    <row r="2597" customFormat="1" x14ac:dyDescent="0.25"/>
    <row r="2598" customFormat="1" x14ac:dyDescent="0.25"/>
    <row r="2599" customFormat="1" x14ac:dyDescent="0.25"/>
    <row r="2600" customFormat="1" x14ac:dyDescent="0.25"/>
    <row r="2601" customFormat="1" x14ac:dyDescent="0.25"/>
    <row r="2602" customFormat="1" x14ac:dyDescent="0.25"/>
    <row r="2603" customFormat="1" x14ac:dyDescent="0.25"/>
    <row r="2604" customFormat="1" x14ac:dyDescent="0.25"/>
    <row r="2605" customFormat="1" x14ac:dyDescent="0.25"/>
    <row r="2606" customFormat="1" x14ac:dyDescent="0.25"/>
    <row r="2607" customFormat="1" x14ac:dyDescent="0.25"/>
    <row r="2608" customFormat="1" x14ac:dyDescent="0.25"/>
    <row r="2609" customFormat="1" x14ac:dyDescent="0.25"/>
    <row r="2610" customFormat="1" x14ac:dyDescent="0.25"/>
    <row r="2611" customFormat="1" x14ac:dyDescent="0.25"/>
    <row r="2612" customFormat="1" x14ac:dyDescent="0.25"/>
    <row r="2613" customFormat="1" x14ac:dyDescent="0.25"/>
    <row r="2614" customFormat="1" x14ac:dyDescent="0.25"/>
    <row r="2615" customFormat="1" x14ac:dyDescent="0.25"/>
    <row r="2616" customFormat="1" x14ac:dyDescent="0.25"/>
    <row r="2617" customFormat="1" x14ac:dyDescent="0.25"/>
    <row r="2618" customFormat="1" x14ac:dyDescent="0.25"/>
    <row r="2619" customFormat="1" x14ac:dyDescent="0.25"/>
    <row r="2620" customFormat="1" x14ac:dyDescent="0.25"/>
    <row r="2621" customFormat="1" x14ac:dyDescent="0.25"/>
    <row r="2622" customFormat="1" x14ac:dyDescent="0.25"/>
    <row r="2623" customFormat="1" x14ac:dyDescent="0.25"/>
    <row r="2624" customFormat="1" x14ac:dyDescent="0.25"/>
    <row r="2625" customFormat="1" x14ac:dyDescent="0.25"/>
    <row r="2626" customFormat="1" x14ac:dyDescent="0.25"/>
    <row r="2627" customFormat="1" x14ac:dyDescent="0.25"/>
    <row r="2628" customFormat="1" x14ac:dyDescent="0.25"/>
    <row r="2629" customFormat="1" x14ac:dyDescent="0.25"/>
    <row r="2630" customFormat="1" x14ac:dyDescent="0.25"/>
    <row r="2631" customFormat="1" x14ac:dyDescent="0.25"/>
    <row r="2632" customFormat="1" x14ac:dyDescent="0.25"/>
    <row r="2633" customFormat="1" x14ac:dyDescent="0.25"/>
    <row r="2634" customFormat="1" x14ac:dyDescent="0.25"/>
    <row r="2635" customFormat="1" x14ac:dyDescent="0.25"/>
    <row r="2636" customFormat="1" x14ac:dyDescent="0.25"/>
    <row r="2637" customFormat="1" x14ac:dyDescent="0.25"/>
    <row r="2638" customFormat="1" x14ac:dyDescent="0.25"/>
    <row r="2639" customFormat="1" x14ac:dyDescent="0.25"/>
    <row r="2640" customFormat="1" x14ac:dyDescent="0.25"/>
    <row r="2641" customFormat="1" x14ac:dyDescent="0.25"/>
    <row r="2642" customFormat="1" x14ac:dyDescent="0.25"/>
    <row r="2643" customFormat="1" x14ac:dyDescent="0.25"/>
    <row r="2644" customFormat="1" x14ac:dyDescent="0.25"/>
    <row r="2645" customFormat="1" x14ac:dyDescent="0.25"/>
    <row r="2646" customFormat="1" x14ac:dyDescent="0.25"/>
    <row r="2647" customFormat="1" x14ac:dyDescent="0.25"/>
    <row r="2648" customFormat="1" x14ac:dyDescent="0.25"/>
    <row r="2649" customFormat="1" x14ac:dyDescent="0.25"/>
    <row r="2650" customFormat="1" x14ac:dyDescent="0.25"/>
    <row r="2651" customFormat="1" x14ac:dyDescent="0.25"/>
    <row r="2652" customFormat="1" x14ac:dyDescent="0.25"/>
    <row r="2653" customFormat="1" x14ac:dyDescent="0.25"/>
    <row r="2654" customFormat="1" x14ac:dyDescent="0.25"/>
    <row r="2655" customFormat="1" x14ac:dyDescent="0.25"/>
    <row r="2656" customFormat="1" x14ac:dyDescent="0.25"/>
    <row r="2657" customFormat="1" x14ac:dyDescent="0.25"/>
    <row r="2658" customFormat="1" x14ac:dyDescent="0.25"/>
    <row r="2659" customFormat="1" x14ac:dyDescent="0.25"/>
    <row r="2660" customFormat="1" x14ac:dyDescent="0.25"/>
    <row r="2661" customFormat="1" x14ac:dyDescent="0.25"/>
    <row r="2662" customFormat="1" x14ac:dyDescent="0.25"/>
    <row r="2663" customFormat="1" x14ac:dyDescent="0.25"/>
    <row r="2664" customFormat="1" x14ac:dyDescent="0.25"/>
    <row r="2665" customFormat="1" x14ac:dyDescent="0.25"/>
    <row r="2666" customFormat="1" x14ac:dyDescent="0.25"/>
    <row r="2667" customFormat="1" x14ac:dyDescent="0.25"/>
    <row r="2668" customFormat="1" x14ac:dyDescent="0.25"/>
    <row r="2669" customFormat="1" x14ac:dyDescent="0.25"/>
    <row r="2670" customFormat="1" x14ac:dyDescent="0.25"/>
    <row r="2671" customFormat="1" x14ac:dyDescent="0.25"/>
    <row r="2672" customFormat="1" x14ac:dyDescent="0.25"/>
    <row r="2673" customFormat="1" x14ac:dyDescent="0.25"/>
    <row r="2674" customFormat="1" x14ac:dyDescent="0.25"/>
    <row r="2675" customFormat="1" x14ac:dyDescent="0.25"/>
    <row r="2676" customFormat="1" x14ac:dyDescent="0.25"/>
    <row r="2677" customFormat="1" x14ac:dyDescent="0.25"/>
    <row r="2678" customFormat="1" x14ac:dyDescent="0.25"/>
    <row r="2679" customFormat="1" x14ac:dyDescent="0.25"/>
    <row r="2680" customFormat="1" x14ac:dyDescent="0.25"/>
    <row r="2681" customFormat="1" x14ac:dyDescent="0.25"/>
    <row r="2682" customFormat="1" x14ac:dyDescent="0.25"/>
    <row r="2683" customFormat="1" x14ac:dyDescent="0.25"/>
    <row r="2684" customFormat="1" x14ac:dyDescent="0.25"/>
    <row r="2685" customFormat="1" x14ac:dyDescent="0.25"/>
    <row r="2686" customFormat="1" x14ac:dyDescent="0.25"/>
    <row r="2687" customFormat="1" x14ac:dyDescent="0.25"/>
    <row r="2688" customFormat="1" x14ac:dyDescent="0.25"/>
    <row r="2689" customFormat="1" x14ac:dyDescent="0.25"/>
    <row r="2690" customFormat="1" x14ac:dyDescent="0.25"/>
    <row r="2691" customFormat="1" x14ac:dyDescent="0.25"/>
    <row r="2692" customFormat="1" x14ac:dyDescent="0.25"/>
    <row r="2693" customFormat="1" x14ac:dyDescent="0.25"/>
    <row r="2694" customFormat="1" x14ac:dyDescent="0.25"/>
    <row r="2695" customFormat="1" x14ac:dyDescent="0.25"/>
    <row r="2696" customFormat="1" x14ac:dyDescent="0.25"/>
    <row r="2697" customFormat="1" x14ac:dyDescent="0.25"/>
    <row r="2698" customFormat="1" x14ac:dyDescent="0.25"/>
    <row r="2699" customFormat="1" x14ac:dyDescent="0.25"/>
    <row r="2700" customFormat="1" x14ac:dyDescent="0.25"/>
    <row r="2701" customFormat="1" x14ac:dyDescent="0.25"/>
    <row r="2702" customFormat="1" x14ac:dyDescent="0.25"/>
    <row r="2703" customFormat="1" x14ac:dyDescent="0.25"/>
    <row r="2704" customFormat="1" x14ac:dyDescent="0.25"/>
    <row r="2705" customFormat="1" x14ac:dyDescent="0.25"/>
    <row r="2706" customFormat="1" x14ac:dyDescent="0.25"/>
    <row r="2707" customFormat="1" x14ac:dyDescent="0.25"/>
    <row r="2708" customFormat="1" x14ac:dyDescent="0.25"/>
    <row r="2709" customFormat="1" x14ac:dyDescent="0.25"/>
    <row r="2710" customFormat="1" x14ac:dyDescent="0.25"/>
    <row r="2711" customFormat="1" x14ac:dyDescent="0.25"/>
    <row r="2712" customFormat="1" x14ac:dyDescent="0.25"/>
    <row r="2713" customFormat="1" x14ac:dyDescent="0.25"/>
    <row r="2714" customFormat="1" x14ac:dyDescent="0.25"/>
    <row r="2715" customFormat="1" x14ac:dyDescent="0.25"/>
    <row r="2716" customFormat="1" x14ac:dyDescent="0.25"/>
    <row r="2717" customFormat="1" x14ac:dyDescent="0.25"/>
    <row r="2718" customFormat="1" x14ac:dyDescent="0.25"/>
    <row r="2719" customFormat="1" x14ac:dyDescent="0.25"/>
    <row r="2720" customFormat="1" x14ac:dyDescent="0.25"/>
    <row r="2721" customFormat="1" x14ac:dyDescent="0.25"/>
    <row r="2722" customFormat="1" x14ac:dyDescent="0.25"/>
    <row r="2723" customFormat="1" x14ac:dyDescent="0.25"/>
    <row r="2724" customFormat="1" x14ac:dyDescent="0.25"/>
    <row r="2725" customFormat="1" x14ac:dyDescent="0.25"/>
    <row r="2726" customFormat="1" x14ac:dyDescent="0.25"/>
    <row r="2727" customFormat="1" x14ac:dyDescent="0.25"/>
    <row r="2728" customFormat="1" x14ac:dyDescent="0.25"/>
    <row r="2729" customFormat="1" x14ac:dyDescent="0.25"/>
    <row r="2730" customFormat="1" x14ac:dyDescent="0.25"/>
    <row r="2731" customFormat="1" x14ac:dyDescent="0.25"/>
    <row r="2732" customFormat="1" x14ac:dyDescent="0.25"/>
    <row r="2733" customFormat="1" x14ac:dyDescent="0.25"/>
    <row r="2734" customFormat="1" x14ac:dyDescent="0.25"/>
    <row r="2735" customFormat="1" x14ac:dyDescent="0.25"/>
    <row r="2736" customFormat="1" x14ac:dyDescent="0.25"/>
    <row r="2737" customFormat="1" x14ac:dyDescent="0.25"/>
    <row r="2738" customFormat="1" x14ac:dyDescent="0.25"/>
    <row r="2739" customFormat="1" x14ac:dyDescent="0.25"/>
    <row r="2740" customFormat="1" x14ac:dyDescent="0.25"/>
    <row r="2741" customFormat="1" x14ac:dyDescent="0.25"/>
    <row r="2742" customFormat="1" x14ac:dyDescent="0.25"/>
    <row r="2743" customFormat="1" x14ac:dyDescent="0.25"/>
    <row r="2744" customFormat="1" x14ac:dyDescent="0.25"/>
    <row r="2745" customFormat="1" x14ac:dyDescent="0.25"/>
    <row r="2746" customFormat="1" x14ac:dyDescent="0.25"/>
    <row r="2747" customFormat="1" x14ac:dyDescent="0.25"/>
    <row r="2748" customFormat="1" x14ac:dyDescent="0.25"/>
    <row r="2749" customFormat="1" x14ac:dyDescent="0.25"/>
    <row r="2750" customFormat="1" x14ac:dyDescent="0.25"/>
    <row r="2751" customFormat="1" x14ac:dyDescent="0.25"/>
    <row r="2752" customFormat="1" x14ac:dyDescent="0.25"/>
    <row r="2753" customFormat="1" x14ac:dyDescent="0.25"/>
    <row r="2754" customFormat="1" x14ac:dyDescent="0.25"/>
    <row r="2755" customFormat="1" x14ac:dyDescent="0.25"/>
    <row r="2756" customFormat="1" x14ac:dyDescent="0.25"/>
    <row r="2757" customFormat="1" x14ac:dyDescent="0.25"/>
    <row r="2758" customFormat="1" x14ac:dyDescent="0.25"/>
    <row r="2759" customFormat="1" x14ac:dyDescent="0.25"/>
    <row r="2760" customFormat="1" x14ac:dyDescent="0.25"/>
    <row r="2761" customFormat="1" x14ac:dyDescent="0.25"/>
    <row r="2762" customFormat="1" x14ac:dyDescent="0.25"/>
    <row r="2763" customFormat="1" x14ac:dyDescent="0.25"/>
    <row r="2764" customFormat="1" x14ac:dyDescent="0.25"/>
    <row r="2765" customFormat="1" x14ac:dyDescent="0.25"/>
    <row r="2766" customFormat="1" x14ac:dyDescent="0.25"/>
    <row r="2767" customFormat="1" x14ac:dyDescent="0.25"/>
    <row r="2768" customFormat="1" x14ac:dyDescent="0.25"/>
    <row r="2769" customFormat="1" x14ac:dyDescent="0.25"/>
    <row r="2770" customFormat="1" x14ac:dyDescent="0.25"/>
    <row r="2771" customFormat="1" x14ac:dyDescent="0.25"/>
    <row r="2772" customFormat="1" x14ac:dyDescent="0.25"/>
    <row r="2773" customFormat="1" x14ac:dyDescent="0.25"/>
    <row r="2774" customFormat="1" x14ac:dyDescent="0.25"/>
    <row r="2775" customFormat="1" x14ac:dyDescent="0.25"/>
    <row r="2776" customFormat="1" x14ac:dyDescent="0.25"/>
    <row r="2777" customFormat="1" x14ac:dyDescent="0.25"/>
    <row r="2778" customFormat="1" x14ac:dyDescent="0.25"/>
    <row r="2779" customFormat="1" x14ac:dyDescent="0.25"/>
    <row r="2780" customFormat="1" x14ac:dyDescent="0.25"/>
    <row r="2781" customFormat="1" x14ac:dyDescent="0.25"/>
    <row r="2782" customFormat="1" x14ac:dyDescent="0.25"/>
    <row r="2783" customFormat="1" x14ac:dyDescent="0.25"/>
    <row r="2784" customFormat="1" x14ac:dyDescent="0.25"/>
    <row r="2785" customFormat="1" x14ac:dyDescent="0.25"/>
    <row r="2786" customFormat="1" x14ac:dyDescent="0.25"/>
    <row r="2787" customFormat="1" x14ac:dyDescent="0.25"/>
    <row r="2788" customFormat="1" x14ac:dyDescent="0.25"/>
    <row r="2789" customFormat="1" x14ac:dyDescent="0.25"/>
    <row r="2790" customFormat="1" x14ac:dyDescent="0.25"/>
    <row r="2791" customFormat="1" x14ac:dyDescent="0.25"/>
    <row r="2792" customFormat="1" x14ac:dyDescent="0.25"/>
    <row r="2793" customFormat="1" x14ac:dyDescent="0.25"/>
    <row r="2794" customFormat="1" x14ac:dyDescent="0.25"/>
    <row r="2795" customFormat="1" x14ac:dyDescent="0.25"/>
    <row r="2796" customFormat="1" x14ac:dyDescent="0.25"/>
    <row r="2797" customFormat="1" x14ac:dyDescent="0.25"/>
    <row r="2798" customFormat="1" x14ac:dyDescent="0.25"/>
    <row r="2799" customFormat="1" x14ac:dyDescent="0.25"/>
    <row r="2800" customFormat="1" x14ac:dyDescent="0.25"/>
    <row r="2801" customFormat="1" x14ac:dyDescent="0.25"/>
    <row r="2802" customFormat="1" x14ac:dyDescent="0.25"/>
    <row r="2803" customFormat="1" x14ac:dyDescent="0.25"/>
    <row r="2804" customFormat="1" x14ac:dyDescent="0.25"/>
    <row r="2805" customFormat="1" x14ac:dyDescent="0.25"/>
    <row r="2806" customFormat="1" x14ac:dyDescent="0.25"/>
    <row r="2807" customFormat="1" x14ac:dyDescent="0.25"/>
    <row r="2808" customFormat="1" x14ac:dyDescent="0.25"/>
    <row r="2809" customFormat="1" x14ac:dyDescent="0.25"/>
    <row r="2810" customFormat="1" x14ac:dyDescent="0.25"/>
    <row r="2811" customFormat="1" x14ac:dyDescent="0.25"/>
    <row r="2812" customFormat="1" x14ac:dyDescent="0.25"/>
    <row r="2813" customFormat="1" x14ac:dyDescent="0.25"/>
    <row r="2814" customFormat="1" x14ac:dyDescent="0.25"/>
    <row r="2815" customFormat="1" x14ac:dyDescent="0.25"/>
    <row r="2816" customFormat="1" x14ac:dyDescent="0.25"/>
    <row r="2817" customFormat="1" x14ac:dyDescent="0.25"/>
    <row r="2818" customFormat="1" x14ac:dyDescent="0.25"/>
    <row r="2819" customFormat="1" x14ac:dyDescent="0.25"/>
    <row r="2820" customFormat="1" x14ac:dyDescent="0.25"/>
    <row r="2821" customFormat="1" x14ac:dyDescent="0.25"/>
    <row r="2822" customFormat="1" x14ac:dyDescent="0.25"/>
    <row r="2823" customFormat="1" x14ac:dyDescent="0.25"/>
    <row r="2824" customFormat="1" x14ac:dyDescent="0.25"/>
    <row r="2825" customFormat="1" x14ac:dyDescent="0.25"/>
    <row r="2826" customFormat="1" x14ac:dyDescent="0.25"/>
    <row r="2827" customFormat="1" x14ac:dyDescent="0.25"/>
    <row r="2828" customFormat="1" x14ac:dyDescent="0.25"/>
    <row r="2829" customFormat="1" x14ac:dyDescent="0.25"/>
    <row r="2830" customFormat="1" x14ac:dyDescent="0.25"/>
    <row r="2831" customFormat="1" x14ac:dyDescent="0.25"/>
    <row r="2832" customFormat="1" x14ac:dyDescent="0.25"/>
    <row r="2833" customFormat="1" x14ac:dyDescent="0.25"/>
    <row r="2834" customFormat="1" x14ac:dyDescent="0.25"/>
    <row r="2835" customFormat="1" x14ac:dyDescent="0.25"/>
    <row r="2836" customFormat="1" x14ac:dyDescent="0.25"/>
    <row r="2837" customFormat="1" x14ac:dyDescent="0.25"/>
    <row r="2838" customFormat="1" x14ac:dyDescent="0.25"/>
    <row r="2839" customFormat="1" x14ac:dyDescent="0.25"/>
    <row r="2840" customFormat="1" x14ac:dyDescent="0.25"/>
    <row r="2841" customFormat="1" x14ac:dyDescent="0.25"/>
    <row r="2842" customFormat="1" x14ac:dyDescent="0.25"/>
    <row r="2843" customFormat="1" x14ac:dyDescent="0.25"/>
    <row r="2844" customFormat="1" x14ac:dyDescent="0.25"/>
    <row r="2845" customFormat="1" x14ac:dyDescent="0.25"/>
    <row r="2846" customFormat="1" x14ac:dyDescent="0.25"/>
    <row r="2847" customFormat="1" x14ac:dyDescent="0.25"/>
    <row r="2848" customFormat="1" x14ac:dyDescent="0.25"/>
    <row r="2849" customFormat="1" x14ac:dyDescent="0.25"/>
    <row r="2850" customFormat="1" x14ac:dyDescent="0.25"/>
    <row r="2851" customFormat="1" x14ac:dyDescent="0.25"/>
    <row r="2852" customFormat="1" x14ac:dyDescent="0.25"/>
    <row r="2853" customFormat="1" x14ac:dyDescent="0.25"/>
    <row r="2854" customFormat="1" x14ac:dyDescent="0.25"/>
    <row r="2855" customFormat="1" x14ac:dyDescent="0.25"/>
    <row r="2856" customFormat="1" x14ac:dyDescent="0.25"/>
    <row r="2857" customFormat="1" x14ac:dyDescent="0.25"/>
    <row r="2858" customFormat="1" x14ac:dyDescent="0.25"/>
    <row r="2859" customFormat="1" x14ac:dyDescent="0.25"/>
    <row r="2860" customFormat="1" x14ac:dyDescent="0.25"/>
    <row r="2861" customFormat="1" x14ac:dyDescent="0.25"/>
    <row r="2862" customFormat="1" x14ac:dyDescent="0.25"/>
    <row r="2863" customFormat="1" x14ac:dyDescent="0.25"/>
    <row r="2864" customFormat="1" x14ac:dyDescent="0.25"/>
    <row r="2865" customFormat="1" x14ac:dyDescent="0.25"/>
    <row r="2866" customFormat="1" x14ac:dyDescent="0.25"/>
    <row r="2867" customFormat="1" x14ac:dyDescent="0.25"/>
    <row r="2868" customFormat="1" x14ac:dyDescent="0.25"/>
    <row r="2869" customFormat="1" x14ac:dyDescent="0.25"/>
    <row r="2870" customFormat="1" x14ac:dyDescent="0.25"/>
    <row r="2871" customFormat="1" x14ac:dyDescent="0.25"/>
    <row r="2872" customFormat="1" x14ac:dyDescent="0.25"/>
    <row r="2873" customFormat="1" x14ac:dyDescent="0.25"/>
    <row r="2874" customFormat="1" x14ac:dyDescent="0.25"/>
    <row r="2875" customFormat="1" x14ac:dyDescent="0.25"/>
    <row r="2876" customFormat="1" x14ac:dyDescent="0.25"/>
    <row r="2877" customFormat="1" x14ac:dyDescent="0.25"/>
    <row r="2878" customFormat="1" x14ac:dyDescent="0.25"/>
    <row r="2879" customFormat="1" x14ac:dyDescent="0.25"/>
    <row r="2880" customFormat="1" x14ac:dyDescent="0.25"/>
    <row r="2881" customFormat="1" x14ac:dyDescent="0.25"/>
    <row r="2882" customFormat="1" x14ac:dyDescent="0.25"/>
    <row r="2883" customFormat="1" x14ac:dyDescent="0.25"/>
    <row r="2884" customFormat="1" x14ac:dyDescent="0.25"/>
    <row r="2885" customFormat="1" x14ac:dyDescent="0.25"/>
    <row r="2886" customFormat="1" x14ac:dyDescent="0.25"/>
    <row r="2887" customFormat="1" x14ac:dyDescent="0.25"/>
    <row r="2888" customFormat="1" x14ac:dyDescent="0.25"/>
    <row r="2889" customFormat="1" x14ac:dyDescent="0.25"/>
    <row r="2890" customFormat="1" x14ac:dyDescent="0.25"/>
    <row r="2891" customFormat="1" x14ac:dyDescent="0.25"/>
    <row r="2892" customFormat="1" x14ac:dyDescent="0.25"/>
    <row r="2893" customFormat="1" x14ac:dyDescent="0.25"/>
    <row r="2894" customFormat="1" x14ac:dyDescent="0.25"/>
    <row r="2895" customFormat="1" x14ac:dyDescent="0.25"/>
    <row r="2896" customFormat="1" x14ac:dyDescent="0.25"/>
    <row r="2897" customFormat="1" x14ac:dyDescent="0.25"/>
    <row r="2898" customFormat="1" x14ac:dyDescent="0.25"/>
    <row r="2899" customFormat="1" x14ac:dyDescent="0.25"/>
    <row r="2900" customFormat="1" x14ac:dyDescent="0.25"/>
    <row r="2901" customFormat="1" x14ac:dyDescent="0.25"/>
    <row r="2902" customFormat="1" x14ac:dyDescent="0.25"/>
    <row r="2903" customFormat="1" x14ac:dyDescent="0.25"/>
    <row r="2904" customFormat="1" x14ac:dyDescent="0.25"/>
    <row r="2905" customFormat="1" x14ac:dyDescent="0.25"/>
    <row r="2906" customFormat="1" x14ac:dyDescent="0.25"/>
    <row r="2907" customFormat="1" x14ac:dyDescent="0.25"/>
    <row r="2908" customFormat="1" x14ac:dyDescent="0.25"/>
    <row r="2909" customFormat="1" x14ac:dyDescent="0.25"/>
    <row r="2910" customFormat="1" x14ac:dyDescent="0.25"/>
    <row r="2911" customFormat="1" x14ac:dyDescent="0.25"/>
    <row r="2912" customFormat="1" x14ac:dyDescent="0.25"/>
    <row r="2913" customFormat="1" x14ac:dyDescent="0.25"/>
    <row r="2914" customFormat="1" x14ac:dyDescent="0.25"/>
    <row r="2915" customFormat="1" x14ac:dyDescent="0.25"/>
    <row r="2916" customFormat="1" x14ac:dyDescent="0.25"/>
    <row r="2917" customFormat="1" x14ac:dyDescent="0.25"/>
    <row r="2918" customFormat="1" x14ac:dyDescent="0.25"/>
    <row r="2919" customFormat="1" x14ac:dyDescent="0.25"/>
    <row r="2920" customFormat="1" x14ac:dyDescent="0.25"/>
    <row r="2921" customFormat="1" x14ac:dyDescent="0.25"/>
    <row r="2922" customFormat="1" x14ac:dyDescent="0.25"/>
    <row r="2923" customFormat="1" x14ac:dyDescent="0.25"/>
    <row r="2924" customFormat="1" x14ac:dyDescent="0.25"/>
    <row r="2925" customFormat="1" x14ac:dyDescent="0.25"/>
    <row r="2926" customFormat="1" x14ac:dyDescent="0.25"/>
    <row r="2927" customFormat="1" x14ac:dyDescent="0.25"/>
    <row r="2928" customFormat="1" x14ac:dyDescent="0.25"/>
    <row r="2929" customFormat="1" x14ac:dyDescent="0.25"/>
    <row r="2930" customFormat="1" x14ac:dyDescent="0.25"/>
    <row r="2931" customFormat="1" x14ac:dyDescent="0.25"/>
    <row r="2932" customFormat="1" x14ac:dyDescent="0.25"/>
    <row r="2933" customFormat="1" x14ac:dyDescent="0.25"/>
    <row r="2934" customFormat="1" x14ac:dyDescent="0.25"/>
    <row r="2935" customFormat="1" x14ac:dyDescent="0.25"/>
    <row r="2936" customFormat="1" x14ac:dyDescent="0.25"/>
    <row r="2937" customFormat="1" x14ac:dyDescent="0.25"/>
    <row r="2938" customFormat="1" x14ac:dyDescent="0.25"/>
    <row r="2939" customFormat="1" x14ac:dyDescent="0.25"/>
    <row r="2940" customFormat="1" x14ac:dyDescent="0.25"/>
    <row r="2941" customFormat="1" x14ac:dyDescent="0.25"/>
    <row r="2942" customFormat="1" x14ac:dyDescent="0.25"/>
    <row r="2943" customFormat="1" x14ac:dyDescent="0.25"/>
    <row r="2944" customFormat="1" x14ac:dyDescent="0.25"/>
    <row r="2945" customFormat="1" x14ac:dyDescent="0.25"/>
    <row r="2946" customFormat="1" x14ac:dyDescent="0.25"/>
    <row r="2947" customFormat="1" x14ac:dyDescent="0.25"/>
    <row r="2948" customFormat="1" x14ac:dyDescent="0.25"/>
    <row r="2949" customFormat="1" x14ac:dyDescent="0.25"/>
    <row r="2950" customFormat="1" x14ac:dyDescent="0.25"/>
    <row r="2951" customFormat="1" x14ac:dyDescent="0.25"/>
    <row r="2952" customFormat="1" x14ac:dyDescent="0.25"/>
    <row r="2953" customFormat="1" x14ac:dyDescent="0.25"/>
    <row r="2954" customFormat="1" x14ac:dyDescent="0.25"/>
    <row r="2955" customFormat="1" x14ac:dyDescent="0.25"/>
    <row r="2956" customFormat="1" x14ac:dyDescent="0.25"/>
    <row r="2957" customFormat="1" x14ac:dyDescent="0.25"/>
    <row r="2958" customFormat="1" x14ac:dyDescent="0.25"/>
    <row r="2959" customFormat="1" x14ac:dyDescent="0.25"/>
    <row r="2960" customFormat="1" x14ac:dyDescent="0.25"/>
    <row r="2961" customFormat="1" x14ac:dyDescent="0.25"/>
    <row r="2962" customFormat="1" x14ac:dyDescent="0.25"/>
    <row r="2963" customFormat="1" x14ac:dyDescent="0.25"/>
    <row r="2964" customFormat="1" x14ac:dyDescent="0.25"/>
    <row r="2965" customFormat="1" x14ac:dyDescent="0.25"/>
    <row r="2966" customFormat="1" x14ac:dyDescent="0.25"/>
    <row r="2967" customFormat="1" x14ac:dyDescent="0.25"/>
    <row r="2968" customFormat="1" x14ac:dyDescent="0.25"/>
    <row r="2969" customFormat="1" x14ac:dyDescent="0.25"/>
    <row r="2970" customFormat="1" x14ac:dyDescent="0.25"/>
    <row r="2971" customFormat="1" x14ac:dyDescent="0.25"/>
    <row r="2972" customFormat="1" x14ac:dyDescent="0.25"/>
    <row r="2973" customFormat="1" x14ac:dyDescent="0.25"/>
    <row r="2974" customFormat="1" x14ac:dyDescent="0.25"/>
    <row r="2975" customFormat="1" x14ac:dyDescent="0.25"/>
    <row r="2976" customFormat="1" x14ac:dyDescent="0.25"/>
    <row r="2977" customFormat="1" x14ac:dyDescent="0.25"/>
    <row r="2978" customFormat="1" x14ac:dyDescent="0.25"/>
    <row r="2979" customFormat="1" x14ac:dyDescent="0.25"/>
    <row r="2980" customFormat="1" x14ac:dyDescent="0.25"/>
    <row r="2981" customFormat="1" x14ac:dyDescent="0.25"/>
    <row r="2982" customFormat="1" x14ac:dyDescent="0.25"/>
    <row r="2983" customFormat="1" x14ac:dyDescent="0.25"/>
    <row r="2984" customFormat="1" x14ac:dyDescent="0.25"/>
    <row r="2985" customFormat="1" x14ac:dyDescent="0.25"/>
    <row r="2986" customFormat="1" x14ac:dyDescent="0.25"/>
    <row r="2987" customFormat="1" x14ac:dyDescent="0.25"/>
    <row r="2988" customFormat="1" x14ac:dyDescent="0.25"/>
    <row r="2989" customFormat="1" x14ac:dyDescent="0.25"/>
    <row r="2990" customFormat="1" x14ac:dyDescent="0.25"/>
    <row r="2991" customFormat="1" x14ac:dyDescent="0.25"/>
    <row r="2992" customFormat="1" x14ac:dyDescent="0.25"/>
    <row r="2993" customFormat="1" x14ac:dyDescent="0.25"/>
    <row r="2994" customFormat="1" x14ac:dyDescent="0.25"/>
    <row r="2995" customFormat="1" x14ac:dyDescent="0.25"/>
    <row r="2996" customFormat="1" x14ac:dyDescent="0.25"/>
    <row r="2997" customFormat="1" x14ac:dyDescent="0.25"/>
    <row r="2998" customFormat="1" x14ac:dyDescent="0.25"/>
    <row r="2999" customFormat="1" x14ac:dyDescent="0.25"/>
    <row r="3000" customFormat="1" x14ac:dyDescent="0.25"/>
    <row r="3001" customFormat="1" x14ac:dyDescent="0.25"/>
    <row r="3002" customFormat="1" x14ac:dyDescent="0.25"/>
    <row r="3003" customFormat="1" x14ac:dyDescent="0.25"/>
    <row r="3004" customFormat="1" x14ac:dyDescent="0.25"/>
    <row r="3005" customFormat="1" x14ac:dyDescent="0.25"/>
    <row r="3006" customFormat="1" x14ac:dyDescent="0.25"/>
    <row r="3007" customFormat="1" x14ac:dyDescent="0.25"/>
    <row r="3008" customFormat="1" x14ac:dyDescent="0.25"/>
    <row r="3009" customFormat="1" x14ac:dyDescent="0.25"/>
    <row r="3010" customFormat="1" x14ac:dyDescent="0.25"/>
    <row r="3011" customFormat="1" x14ac:dyDescent="0.25"/>
    <row r="3012" customFormat="1" x14ac:dyDescent="0.25"/>
    <row r="3013" customFormat="1" x14ac:dyDescent="0.25"/>
    <row r="3014" customFormat="1" x14ac:dyDescent="0.25"/>
    <row r="3015" customFormat="1" x14ac:dyDescent="0.25"/>
    <row r="3016" customFormat="1" x14ac:dyDescent="0.25"/>
    <row r="3017" customFormat="1" x14ac:dyDescent="0.25"/>
    <row r="3018" customFormat="1" x14ac:dyDescent="0.25"/>
    <row r="3019" customFormat="1" x14ac:dyDescent="0.25"/>
    <row r="3020" customFormat="1" x14ac:dyDescent="0.25"/>
    <row r="3021" customFormat="1" x14ac:dyDescent="0.25"/>
    <row r="3022" customFormat="1" x14ac:dyDescent="0.25"/>
    <row r="3023" customFormat="1" x14ac:dyDescent="0.25"/>
    <row r="3024" customFormat="1" x14ac:dyDescent="0.25"/>
    <row r="3025" customFormat="1" x14ac:dyDescent="0.25"/>
    <row r="3026" customFormat="1" x14ac:dyDescent="0.25"/>
    <row r="3027" customFormat="1" x14ac:dyDescent="0.25"/>
    <row r="3028" customFormat="1" x14ac:dyDescent="0.25"/>
    <row r="3029" customFormat="1" x14ac:dyDescent="0.25"/>
    <row r="3030" customFormat="1" x14ac:dyDescent="0.25"/>
    <row r="3031" customFormat="1" x14ac:dyDescent="0.25"/>
    <row r="3032" customFormat="1" x14ac:dyDescent="0.25"/>
    <row r="3033" customFormat="1" x14ac:dyDescent="0.25"/>
    <row r="3034" customFormat="1" x14ac:dyDescent="0.25"/>
    <row r="3035" customFormat="1" x14ac:dyDescent="0.25"/>
    <row r="3036" customFormat="1" x14ac:dyDescent="0.25"/>
    <row r="3037" customFormat="1" x14ac:dyDescent="0.25"/>
    <row r="3038" customFormat="1" x14ac:dyDescent="0.25"/>
    <row r="3039" customFormat="1" x14ac:dyDescent="0.25"/>
    <row r="3040" customFormat="1" x14ac:dyDescent="0.25"/>
    <row r="3041" customFormat="1" x14ac:dyDescent="0.25"/>
    <row r="3042" customFormat="1" x14ac:dyDescent="0.25"/>
    <row r="3043" customFormat="1" x14ac:dyDescent="0.25"/>
    <row r="3044" customFormat="1" x14ac:dyDescent="0.25"/>
    <row r="3045" customFormat="1" x14ac:dyDescent="0.25"/>
    <row r="3046" customFormat="1" x14ac:dyDescent="0.25"/>
    <row r="3047" customFormat="1" x14ac:dyDescent="0.25"/>
    <row r="3048" customFormat="1" x14ac:dyDescent="0.25"/>
    <row r="3049" customFormat="1" x14ac:dyDescent="0.25"/>
    <row r="3050" customFormat="1" x14ac:dyDescent="0.25"/>
    <row r="3051" customFormat="1" x14ac:dyDescent="0.25"/>
    <row r="3052" customFormat="1" x14ac:dyDescent="0.25"/>
    <row r="3053" customFormat="1" x14ac:dyDescent="0.25"/>
    <row r="3054" customFormat="1" x14ac:dyDescent="0.25"/>
    <row r="3055" customFormat="1" x14ac:dyDescent="0.25"/>
    <row r="3056" customFormat="1" x14ac:dyDescent="0.25"/>
    <row r="3057" customFormat="1" x14ac:dyDescent="0.25"/>
    <row r="3058" customFormat="1" x14ac:dyDescent="0.25"/>
    <row r="3059" customFormat="1" x14ac:dyDescent="0.25"/>
    <row r="3060" customFormat="1" x14ac:dyDescent="0.25"/>
    <row r="3061" customFormat="1" x14ac:dyDescent="0.25"/>
    <row r="3062" customFormat="1" x14ac:dyDescent="0.25"/>
    <row r="3063" customFormat="1" x14ac:dyDescent="0.25"/>
    <row r="3064" customFormat="1" x14ac:dyDescent="0.25"/>
    <row r="3065" customFormat="1" x14ac:dyDescent="0.25"/>
    <row r="3066" customFormat="1" x14ac:dyDescent="0.25"/>
    <row r="3067" customFormat="1" x14ac:dyDescent="0.25"/>
    <row r="3068" customFormat="1" x14ac:dyDescent="0.25"/>
    <row r="3069" customFormat="1" x14ac:dyDescent="0.25"/>
    <row r="3070" customFormat="1" x14ac:dyDescent="0.25"/>
    <row r="3071" customFormat="1" x14ac:dyDescent="0.25"/>
    <row r="3072" customFormat="1" x14ac:dyDescent="0.25"/>
    <row r="3073" customFormat="1" x14ac:dyDescent="0.25"/>
    <row r="3074" customFormat="1" x14ac:dyDescent="0.25"/>
    <row r="3075" customFormat="1" x14ac:dyDescent="0.25"/>
    <row r="3076" customFormat="1" x14ac:dyDescent="0.25"/>
    <row r="3077" customFormat="1" x14ac:dyDescent="0.25"/>
    <row r="3078" customFormat="1" x14ac:dyDescent="0.25"/>
    <row r="3079" customFormat="1" x14ac:dyDescent="0.25"/>
    <row r="3080" customFormat="1" x14ac:dyDescent="0.25"/>
    <row r="3081" customFormat="1" x14ac:dyDescent="0.25"/>
    <row r="3082" customFormat="1" x14ac:dyDescent="0.25"/>
    <row r="3083" customFormat="1" x14ac:dyDescent="0.25"/>
    <row r="3084" customFormat="1" x14ac:dyDescent="0.25"/>
    <row r="3085" customFormat="1" x14ac:dyDescent="0.25"/>
    <row r="3086" customFormat="1" x14ac:dyDescent="0.25"/>
    <row r="3087" customFormat="1" x14ac:dyDescent="0.25"/>
    <row r="3088" customFormat="1" x14ac:dyDescent="0.25"/>
    <row r="3089" customFormat="1" x14ac:dyDescent="0.25"/>
    <row r="3090" customFormat="1" x14ac:dyDescent="0.25"/>
    <row r="3091" customFormat="1" x14ac:dyDescent="0.25"/>
    <row r="3092" customFormat="1" x14ac:dyDescent="0.25"/>
    <row r="3093" customFormat="1" x14ac:dyDescent="0.25"/>
    <row r="3094" customFormat="1" x14ac:dyDescent="0.25"/>
    <row r="3095" customFormat="1" x14ac:dyDescent="0.25"/>
    <row r="3096" customFormat="1" x14ac:dyDescent="0.25"/>
    <row r="3097" customFormat="1" x14ac:dyDescent="0.25"/>
    <row r="3098" customFormat="1" x14ac:dyDescent="0.25"/>
    <row r="3099" customFormat="1" x14ac:dyDescent="0.25"/>
    <row r="3100" customFormat="1" x14ac:dyDescent="0.25"/>
    <row r="3101" customFormat="1" x14ac:dyDescent="0.25"/>
    <row r="3102" customFormat="1" x14ac:dyDescent="0.25"/>
    <row r="3103" customFormat="1" x14ac:dyDescent="0.25"/>
    <row r="3104" customFormat="1" x14ac:dyDescent="0.25"/>
    <row r="3105" customFormat="1" x14ac:dyDescent="0.25"/>
    <row r="3106" customFormat="1" x14ac:dyDescent="0.25"/>
    <row r="3107" customFormat="1" x14ac:dyDescent="0.25"/>
    <row r="3108" customFormat="1" x14ac:dyDescent="0.25"/>
    <row r="3109" customFormat="1" x14ac:dyDescent="0.25"/>
    <row r="3110" customFormat="1" x14ac:dyDescent="0.25"/>
    <row r="3111" customFormat="1" x14ac:dyDescent="0.25"/>
    <row r="3112" customFormat="1" x14ac:dyDescent="0.25"/>
    <row r="3113" customFormat="1" x14ac:dyDescent="0.25"/>
    <row r="3114" customFormat="1" x14ac:dyDescent="0.25"/>
    <row r="3115" customFormat="1" x14ac:dyDescent="0.25"/>
    <row r="3116" customFormat="1" x14ac:dyDescent="0.25"/>
    <row r="3117" customFormat="1" x14ac:dyDescent="0.25"/>
    <row r="3118" customFormat="1" x14ac:dyDescent="0.25"/>
    <row r="3119" customFormat="1" x14ac:dyDescent="0.25"/>
    <row r="3120" customFormat="1" x14ac:dyDescent="0.25"/>
    <row r="3121" customFormat="1" x14ac:dyDescent="0.25"/>
    <row r="3122" customFormat="1" x14ac:dyDescent="0.25"/>
    <row r="3123" customFormat="1" x14ac:dyDescent="0.25"/>
    <row r="3124" customFormat="1" x14ac:dyDescent="0.25"/>
    <row r="3125" customFormat="1" x14ac:dyDescent="0.25"/>
    <row r="3126" customFormat="1" x14ac:dyDescent="0.25"/>
    <row r="3127" customFormat="1" x14ac:dyDescent="0.25"/>
    <row r="3128" customFormat="1" x14ac:dyDescent="0.25"/>
    <row r="3129" customFormat="1" x14ac:dyDescent="0.25"/>
    <row r="3130" customFormat="1" x14ac:dyDescent="0.25"/>
    <row r="3131" customFormat="1" x14ac:dyDescent="0.25"/>
    <row r="3132" customFormat="1" x14ac:dyDescent="0.25"/>
    <row r="3133" customFormat="1" x14ac:dyDescent="0.25"/>
    <row r="3134" customFormat="1" x14ac:dyDescent="0.25"/>
    <row r="3135" customFormat="1" x14ac:dyDescent="0.25"/>
    <row r="3136" customFormat="1" x14ac:dyDescent="0.25"/>
    <row r="3137" customFormat="1" x14ac:dyDescent="0.25"/>
    <row r="3138" customFormat="1" x14ac:dyDescent="0.25"/>
    <row r="3139" customFormat="1" x14ac:dyDescent="0.25"/>
    <row r="3140" customFormat="1" x14ac:dyDescent="0.25"/>
    <row r="3141" customFormat="1" x14ac:dyDescent="0.25"/>
    <row r="3142" customFormat="1" x14ac:dyDescent="0.25"/>
    <row r="3143" customFormat="1" x14ac:dyDescent="0.25"/>
    <row r="3144" customFormat="1" x14ac:dyDescent="0.25"/>
    <row r="3145" customFormat="1" x14ac:dyDescent="0.25"/>
    <row r="3146" customFormat="1" x14ac:dyDescent="0.25"/>
    <row r="3147" customFormat="1" x14ac:dyDescent="0.25"/>
    <row r="3148" customFormat="1" x14ac:dyDescent="0.25"/>
    <row r="3149" customFormat="1" x14ac:dyDescent="0.25"/>
    <row r="3150" customFormat="1" x14ac:dyDescent="0.25"/>
    <row r="3151" customFormat="1" x14ac:dyDescent="0.25"/>
    <row r="3152" customFormat="1" x14ac:dyDescent="0.25"/>
    <row r="3153" customFormat="1" x14ac:dyDescent="0.25"/>
    <row r="3154" customFormat="1" x14ac:dyDescent="0.25"/>
    <row r="3155" customFormat="1" x14ac:dyDescent="0.25"/>
    <row r="3156" customFormat="1" x14ac:dyDescent="0.25"/>
    <row r="3157" customFormat="1" x14ac:dyDescent="0.25"/>
    <row r="3158" customFormat="1" x14ac:dyDescent="0.25"/>
    <row r="3159" customFormat="1" x14ac:dyDescent="0.25"/>
    <row r="3160" customFormat="1" x14ac:dyDescent="0.25"/>
    <row r="3161" customFormat="1" x14ac:dyDescent="0.25"/>
    <row r="3162" customFormat="1" x14ac:dyDescent="0.25"/>
    <row r="3163" customFormat="1" x14ac:dyDescent="0.25"/>
    <row r="3164" customFormat="1" x14ac:dyDescent="0.25"/>
    <row r="3165" customFormat="1" x14ac:dyDescent="0.25"/>
    <row r="3166" customFormat="1" x14ac:dyDescent="0.25"/>
    <row r="3167" customFormat="1" x14ac:dyDescent="0.25"/>
    <row r="3168" customFormat="1" x14ac:dyDescent="0.25"/>
    <row r="3169" customFormat="1" x14ac:dyDescent="0.25"/>
    <row r="3170" customFormat="1" x14ac:dyDescent="0.25"/>
    <row r="3171" customFormat="1" x14ac:dyDescent="0.25"/>
    <row r="3172" customFormat="1" x14ac:dyDescent="0.25"/>
    <row r="3173" customFormat="1" x14ac:dyDescent="0.25"/>
    <row r="3174" customFormat="1" x14ac:dyDescent="0.25"/>
    <row r="3175" customFormat="1" x14ac:dyDescent="0.25"/>
    <row r="3176" customFormat="1" x14ac:dyDescent="0.25"/>
    <row r="3177" customFormat="1" x14ac:dyDescent="0.25"/>
    <row r="3178" customFormat="1" x14ac:dyDescent="0.25"/>
    <row r="3179" customFormat="1" x14ac:dyDescent="0.25"/>
    <row r="3180" customFormat="1" x14ac:dyDescent="0.25"/>
    <row r="3181" customFormat="1" x14ac:dyDescent="0.25"/>
    <row r="3182" customFormat="1" x14ac:dyDescent="0.25"/>
    <row r="3183" customFormat="1" x14ac:dyDescent="0.25"/>
    <row r="3184" customFormat="1" x14ac:dyDescent="0.25"/>
    <row r="3185" customFormat="1" x14ac:dyDescent="0.25"/>
    <row r="3186" customFormat="1" x14ac:dyDescent="0.25"/>
    <row r="3187" customFormat="1" x14ac:dyDescent="0.25"/>
    <row r="3188" customFormat="1" x14ac:dyDescent="0.25"/>
    <row r="3189" customFormat="1" x14ac:dyDescent="0.25"/>
    <row r="3190" customFormat="1" x14ac:dyDescent="0.25"/>
    <row r="3191" customFormat="1" x14ac:dyDescent="0.25"/>
    <row r="3192" customFormat="1" x14ac:dyDescent="0.25"/>
    <row r="3193" customFormat="1" x14ac:dyDescent="0.25"/>
    <row r="3194" customFormat="1" x14ac:dyDescent="0.25"/>
    <row r="3195" customFormat="1" x14ac:dyDescent="0.25"/>
    <row r="3196" customFormat="1" x14ac:dyDescent="0.25"/>
    <row r="3197" customFormat="1" x14ac:dyDescent="0.25"/>
    <row r="3198" customFormat="1" x14ac:dyDescent="0.25"/>
    <row r="3199" customFormat="1" x14ac:dyDescent="0.25"/>
    <row r="3200" customFormat="1" x14ac:dyDescent="0.25"/>
    <row r="3201" customFormat="1" x14ac:dyDescent="0.25"/>
    <row r="3202" customFormat="1" x14ac:dyDescent="0.25"/>
    <row r="3203" customFormat="1" x14ac:dyDescent="0.25"/>
    <row r="3204" customFormat="1" x14ac:dyDescent="0.25"/>
    <row r="3205" customFormat="1" x14ac:dyDescent="0.25"/>
    <row r="3206" customFormat="1" x14ac:dyDescent="0.25"/>
    <row r="3207" customFormat="1" x14ac:dyDescent="0.25"/>
    <row r="3208" customFormat="1" x14ac:dyDescent="0.25"/>
    <row r="3209" customFormat="1" x14ac:dyDescent="0.25"/>
    <row r="3210" customFormat="1" x14ac:dyDescent="0.25"/>
    <row r="3211" customFormat="1" x14ac:dyDescent="0.25"/>
    <row r="3212" customFormat="1" x14ac:dyDescent="0.25"/>
    <row r="3213" customFormat="1" x14ac:dyDescent="0.25"/>
    <row r="3214" customFormat="1" x14ac:dyDescent="0.25"/>
    <row r="3215" customFormat="1" x14ac:dyDescent="0.25"/>
    <row r="3216" customFormat="1" x14ac:dyDescent="0.25"/>
    <row r="3217" customFormat="1" x14ac:dyDescent="0.25"/>
    <row r="3218" customFormat="1" x14ac:dyDescent="0.25"/>
    <row r="3219" customFormat="1" x14ac:dyDescent="0.25"/>
    <row r="3220" customFormat="1" x14ac:dyDescent="0.25"/>
    <row r="3221" customFormat="1" x14ac:dyDescent="0.25"/>
    <row r="3222" customFormat="1" x14ac:dyDescent="0.25"/>
    <row r="3223" customFormat="1" x14ac:dyDescent="0.25"/>
    <row r="3224" customFormat="1" x14ac:dyDescent="0.25"/>
    <row r="3225" customFormat="1" x14ac:dyDescent="0.25"/>
    <row r="3226" customFormat="1" x14ac:dyDescent="0.25"/>
    <row r="3227" customFormat="1" x14ac:dyDescent="0.25"/>
    <row r="3228" customFormat="1" x14ac:dyDescent="0.25"/>
    <row r="3229" customFormat="1" x14ac:dyDescent="0.25"/>
    <row r="3230" customFormat="1" x14ac:dyDescent="0.25"/>
    <row r="3231" customFormat="1" x14ac:dyDescent="0.25"/>
    <row r="3232" customFormat="1" x14ac:dyDescent="0.25"/>
    <row r="3233" customFormat="1" x14ac:dyDescent="0.25"/>
    <row r="3234" customFormat="1" x14ac:dyDescent="0.25"/>
    <row r="3235" customFormat="1" x14ac:dyDescent="0.25"/>
    <row r="3236" customFormat="1" x14ac:dyDescent="0.25"/>
    <row r="3237" customFormat="1" x14ac:dyDescent="0.25"/>
    <row r="3238" customFormat="1" x14ac:dyDescent="0.25"/>
    <row r="3239" customFormat="1" x14ac:dyDescent="0.25"/>
    <row r="3240" customFormat="1" x14ac:dyDescent="0.25"/>
    <row r="3241" customFormat="1" x14ac:dyDescent="0.25"/>
    <row r="3242" customFormat="1" x14ac:dyDescent="0.25"/>
    <row r="3243" customFormat="1" x14ac:dyDescent="0.25"/>
    <row r="3244" customFormat="1" x14ac:dyDescent="0.25"/>
    <row r="3245" customFormat="1" x14ac:dyDescent="0.25"/>
    <row r="3246" customFormat="1" x14ac:dyDescent="0.25"/>
    <row r="3247" customFormat="1" x14ac:dyDescent="0.25"/>
    <row r="3248" customFormat="1" x14ac:dyDescent="0.25"/>
    <row r="3249" customFormat="1" x14ac:dyDescent="0.25"/>
    <row r="3250" customFormat="1" x14ac:dyDescent="0.25"/>
    <row r="3251" customFormat="1" x14ac:dyDescent="0.25"/>
    <row r="3252" customFormat="1" x14ac:dyDescent="0.25"/>
    <row r="3253" customFormat="1" x14ac:dyDescent="0.25"/>
    <row r="3254" customFormat="1" x14ac:dyDescent="0.25"/>
    <row r="3255" customFormat="1" x14ac:dyDescent="0.25"/>
    <row r="3256" customFormat="1" x14ac:dyDescent="0.25"/>
    <row r="3257" customFormat="1" x14ac:dyDescent="0.25"/>
    <row r="3258" customFormat="1" x14ac:dyDescent="0.25"/>
    <row r="3259" customFormat="1" x14ac:dyDescent="0.25"/>
    <row r="3260" customFormat="1" x14ac:dyDescent="0.25"/>
    <row r="3261" customFormat="1" x14ac:dyDescent="0.25"/>
    <row r="3262" customFormat="1" x14ac:dyDescent="0.25"/>
    <row r="3263" customFormat="1" x14ac:dyDescent="0.25"/>
    <row r="3264" customFormat="1" x14ac:dyDescent="0.25"/>
    <row r="3265" customFormat="1" x14ac:dyDescent="0.25"/>
    <row r="3266" customFormat="1" x14ac:dyDescent="0.25"/>
    <row r="3267" customFormat="1" x14ac:dyDescent="0.25"/>
    <row r="3268" customFormat="1" x14ac:dyDescent="0.25"/>
    <row r="3269" customFormat="1" x14ac:dyDescent="0.25"/>
    <row r="3270" customFormat="1" x14ac:dyDescent="0.25"/>
    <row r="3271" customFormat="1" x14ac:dyDescent="0.25"/>
    <row r="3272" customFormat="1" x14ac:dyDescent="0.25"/>
    <row r="3273" customFormat="1" x14ac:dyDescent="0.25"/>
    <row r="3274" customFormat="1" x14ac:dyDescent="0.25"/>
    <row r="3275" customFormat="1" x14ac:dyDescent="0.25"/>
    <row r="3276" customFormat="1" x14ac:dyDescent="0.25"/>
    <row r="3277" customFormat="1" x14ac:dyDescent="0.25"/>
    <row r="3278" customFormat="1" x14ac:dyDescent="0.25"/>
    <row r="3279" customFormat="1" x14ac:dyDescent="0.25"/>
    <row r="3280" customFormat="1" x14ac:dyDescent="0.25"/>
    <row r="3281" customFormat="1" x14ac:dyDescent="0.25"/>
    <row r="3282" customFormat="1" x14ac:dyDescent="0.25"/>
    <row r="3283" customFormat="1" x14ac:dyDescent="0.25"/>
    <row r="3284" customFormat="1" x14ac:dyDescent="0.25"/>
    <row r="3285" customFormat="1" x14ac:dyDescent="0.25"/>
    <row r="3286" customFormat="1" x14ac:dyDescent="0.25"/>
    <row r="3287" customFormat="1" x14ac:dyDescent="0.25"/>
    <row r="3288" customFormat="1" x14ac:dyDescent="0.25"/>
    <row r="3289" customFormat="1" x14ac:dyDescent="0.25"/>
    <row r="3290" customFormat="1" x14ac:dyDescent="0.25"/>
    <row r="3291" customFormat="1" x14ac:dyDescent="0.25"/>
    <row r="3292" customFormat="1" x14ac:dyDescent="0.25"/>
    <row r="3293" customFormat="1" x14ac:dyDescent="0.25"/>
    <row r="3294" customFormat="1" x14ac:dyDescent="0.25"/>
    <row r="3295" customFormat="1" x14ac:dyDescent="0.25"/>
    <row r="3296" customFormat="1" x14ac:dyDescent="0.25"/>
    <row r="3297" customFormat="1" x14ac:dyDescent="0.25"/>
    <row r="3298" customFormat="1" x14ac:dyDescent="0.25"/>
    <row r="3299" customFormat="1" x14ac:dyDescent="0.25"/>
    <row r="3300" customFormat="1" x14ac:dyDescent="0.25"/>
    <row r="3301" customFormat="1" x14ac:dyDescent="0.25"/>
    <row r="3302" customFormat="1" x14ac:dyDescent="0.25"/>
    <row r="3303" customFormat="1" x14ac:dyDescent="0.25"/>
    <row r="3304" customFormat="1" x14ac:dyDescent="0.25"/>
    <row r="3305" customFormat="1" x14ac:dyDescent="0.25"/>
    <row r="3306" customFormat="1" x14ac:dyDescent="0.25"/>
    <row r="3307" customFormat="1" x14ac:dyDescent="0.25"/>
    <row r="3308" customFormat="1" x14ac:dyDescent="0.25"/>
    <row r="3309" customFormat="1" x14ac:dyDescent="0.25"/>
    <row r="3310" customFormat="1" x14ac:dyDescent="0.25"/>
    <row r="3311" customFormat="1" x14ac:dyDescent="0.25"/>
    <row r="3312" customFormat="1" x14ac:dyDescent="0.25"/>
    <row r="3313" customFormat="1" x14ac:dyDescent="0.25"/>
    <row r="3314" customFormat="1" x14ac:dyDescent="0.25"/>
    <row r="3315" customFormat="1" x14ac:dyDescent="0.25"/>
    <row r="3316" customFormat="1" x14ac:dyDescent="0.25"/>
    <row r="3317" customFormat="1" x14ac:dyDescent="0.25"/>
    <row r="3318" customFormat="1" x14ac:dyDescent="0.25"/>
    <row r="3319" customFormat="1" x14ac:dyDescent="0.25"/>
    <row r="3320" customFormat="1" x14ac:dyDescent="0.25"/>
    <row r="3321" customFormat="1" x14ac:dyDescent="0.25"/>
    <row r="3322" customFormat="1" x14ac:dyDescent="0.25"/>
    <row r="3323" customFormat="1" x14ac:dyDescent="0.25"/>
    <row r="3324" customFormat="1" x14ac:dyDescent="0.25"/>
    <row r="3325" customFormat="1" x14ac:dyDescent="0.25"/>
    <row r="3326" customFormat="1" x14ac:dyDescent="0.25"/>
    <row r="3327" customFormat="1" x14ac:dyDescent="0.25"/>
    <row r="3328" customFormat="1" x14ac:dyDescent="0.25"/>
    <row r="3329" customFormat="1" x14ac:dyDescent="0.25"/>
    <row r="3330" customFormat="1" x14ac:dyDescent="0.25"/>
    <row r="3331" customFormat="1" x14ac:dyDescent="0.25"/>
    <row r="3332" customFormat="1" x14ac:dyDescent="0.25"/>
    <row r="3333" customFormat="1" x14ac:dyDescent="0.25"/>
    <row r="3334" customFormat="1" x14ac:dyDescent="0.25"/>
    <row r="3335" customFormat="1" x14ac:dyDescent="0.25"/>
    <row r="3336" customFormat="1" x14ac:dyDescent="0.25"/>
    <row r="3337" customFormat="1" x14ac:dyDescent="0.25"/>
    <row r="3338" customFormat="1" x14ac:dyDescent="0.25"/>
    <row r="3339" customFormat="1" x14ac:dyDescent="0.25"/>
    <row r="3340" customFormat="1" x14ac:dyDescent="0.25"/>
    <row r="3341" customFormat="1" x14ac:dyDescent="0.25"/>
    <row r="3342" customFormat="1" x14ac:dyDescent="0.25"/>
    <row r="3343" customFormat="1" x14ac:dyDescent="0.25"/>
    <row r="3344" customFormat="1" x14ac:dyDescent="0.25"/>
    <row r="3345" customFormat="1" x14ac:dyDescent="0.25"/>
    <row r="3346" customFormat="1" x14ac:dyDescent="0.25"/>
    <row r="3347" customFormat="1" x14ac:dyDescent="0.25"/>
    <row r="3348" customFormat="1" x14ac:dyDescent="0.25"/>
    <row r="3349" customFormat="1" x14ac:dyDescent="0.25"/>
    <row r="3350" customFormat="1" x14ac:dyDescent="0.25"/>
    <row r="3351" customFormat="1" x14ac:dyDescent="0.25"/>
    <row r="3352" customFormat="1" x14ac:dyDescent="0.25"/>
    <row r="3353" customFormat="1" x14ac:dyDescent="0.25"/>
    <row r="3354" customFormat="1" x14ac:dyDescent="0.25"/>
    <row r="3355" customFormat="1" x14ac:dyDescent="0.25"/>
    <row r="3356" customFormat="1" x14ac:dyDescent="0.25"/>
    <row r="3357" customFormat="1" x14ac:dyDescent="0.25"/>
    <row r="3358" customFormat="1" x14ac:dyDescent="0.25"/>
    <row r="3359" customFormat="1" x14ac:dyDescent="0.25"/>
    <row r="3360" customFormat="1" x14ac:dyDescent="0.25"/>
    <row r="3361" customFormat="1" x14ac:dyDescent="0.25"/>
    <row r="3362" customFormat="1" x14ac:dyDescent="0.25"/>
    <row r="3363" customFormat="1" x14ac:dyDescent="0.25"/>
    <row r="3364" customFormat="1" x14ac:dyDescent="0.25"/>
    <row r="3365" customFormat="1" x14ac:dyDescent="0.25"/>
    <row r="3366" customFormat="1" x14ac:dyDescent="0.25"/>
    <row r="3367" customFormat="1" x14ac:dyDescent="0.25"/>
    <row r="3368" customFormat="1" x14ac:dyDescent="0.25"/>
    <row r="3369" customFormat="1" x14ac:dyDescent="0.25"/>
    <row r="3370" customFormat="1" x14ac:dyDescent="0.25"/>
    <row r="3371" customFormat="1" x14ac:dyDescent="0.25"/>
    <row r="3372" customFormat="1" x14ac:dyDescent="0.25"/>
    <row r="3373" customFormat="1" x14ac:dyDescent="0.25"/>
    <row r="3374" customFormat="1" x14ac:dyDescent="0.25"/>
    <row r="3375" customFormat="1" x14ac:dyDescent="0.25"/>
    <row r="3376" customFormat="1" x14ac:dyDescent="0.25"/>
    <row r="3377" customFormat="1" x14ac:dyDescent="0.25"/>
    <row r="3378" customFormat="1" x14ac:dyDescent="0.25"/>
    <row r="3379" customFormat="1" x14ac:dyDescent="0.25"/>
    <row r="3380" customFormat="1" x14ac:dyDescent="0.25"/>
    <row r="3381" customFormat="1" x14ac:dyDescent="0.25"/>
    <row r="3382" customFormat="1" x14ac:dyDescent="0.25"/>
    <row r="3383" customFormat="1" x14ac:dyDescent="0.25"/>
    <row r="3384" customFormat="1" x14ac:dyDescent="0.25"/>
    <row r="3385" customFormat="1" x14ac:dyDescent="0.25"/>
    <row r="3386" customFormat="1" x14ac:dyDescent="0.25"/>
    <row r="3387" customFormat="1" x14ac:dyDescent="0.25"/>
    <row r="3388" customFormat="1" x14ac:dyDescent="0.25"/>
    <row r="3389" customFormat="1" x14ac:dyDescent="0.25"/>
    <row r="3390" customFormat="1" x14ac:dyDescent="0.25"/>
    <row r="3391" customFormat="1" x14ac:dyDescent="0.25"/>
    <row r="3392" customFormat="1" x14ac:dyDescent="0.25"/>
    <row r="3393" customFormat="1" x14ac:dyDescent="0.25"/>
    <row r="3394" customFormat="1" x14ac:dyDescent="0.25"/>
    <row r="3395" customFormat="1" x14ac:dyDescent="0.25"/>
    <row r="3396" customFormat="1" x14ac:dyDescent="0.25"/>
    <row r="3397" customFormat="1" x14ac:dyDescent="0.25"/>
    <row r="3398" customFormat="1" x14ac:dyDescent="0.25"/>
    <row r="3399" customFormat="1" x14ac:dyDescent="0.25"/>
    <row r="3400" customFormat="1" x14ac:dyDescent="0.25"/>
    <row r="3401" customFormat="1" x14ac:dyDescent="0.25"/>
    <row r="3402" customFormat="1" x14ac:dyDescent="0.25"/>
    <row r="3403" customFormat="1" x14ac:dyDescent="0.25"/>
    <row r="3404" customFormat="1" x14ac:dyDescent="0.25"/>
    <row r="3405" customFormat="1" x14ac:dyDescent="0.25"/>
    <row r="3406" customFormat="1" x14ac:dyDescent="0.25"/>
    <row r="3407" customFormat="1" x14ac:dyDescent="0.25"/>
    <row r="3408" customFormat="1" x14ac:dyDescent="0.25"/>
    <row r="3409" customFormat="1" x14ac:dyDescent="0.25"/>
    <row r="3410" customFormat="1" x14ac:dyDescent="0.25"/>
    <row r="3411" customFormat="1" x14ac:dyDescent="0.25"/>
    <row r="3412" customFormat="1" x14ac:dyDescent="0.25"/>
    <row r="3413" customFormat="1" x14ac:dyDescent="0.25"/>
    <row r="3414" customFormat="1" x14ac:dyDescent="0.25"/>
    <row r="3415" customFormat="1" x14ac:dyDescent="0.25"/>
    <row r="3416" customFormat="1" x14ac:dyDescent="0.25"/>
    <row r="3417" customFormat="1" x14ac:dyDescent="0.25"/>
    <row r="3418" customFormat="1" x14ac:dyDescent="0.25"/>
    <row r="3419" customFormat="1" x14ac:dyDescent="0.25"/>
    <row r="3420" customFormat="1" x14ac:dyDescent="0.25"/>
    <row r="3421" customFormat="1" x14ac:dyDescent="0.25"/>
    <row r="3422" customFormat="1" x14ac:dyDescent="0.25"/>
    <row r="3423" customFormat="1" x14ac:dyDescent="0.25"/>
    <row r="3424" customFormat="1" x14ac:dyDescent="0.25"/>
    <row r="3425" customFormat="1" x14ac:dyDescent="0.25"/>
    <row r="3426" customFormat="1" x14ac:dyDescent="0.25"/>
    <row r="3427" customFormat="1" x14ac:dyDescent="0.25"/>
    <row r="3428" customFormat="1" x14ac:dyDescent="0.25"/>
    <row r="3429" customFormat="1" x14ac:dyDescent="0.25"/>
    <row r="3430" customFormat="1" x14ac:dyDescent="0.25"/>
    <row r="3431" customFormat="1" x14ac:dyDescent="0.25"/>
    <row r="3432" customFormat="1" x14ac:dyDescent="0.25"/>
    <row r="3433" customFormat="1" x14ac:dyDescent="0.25"/>
    <row r="3434" customFormat="1" x14ac:dyDescent="0.25"/>
    <row r="3435" customFormat="1" x14ac:dyDescent="0.25"/>
    <row r="3436" customFormat="1" x14ac:dyDescent="0.25"/>
    <row r="3437" customFormat="1" x14ac:dyDescent="0.25"/>
    <row r="3438" customFormat="1" x14ac:dyDescent="0.25"/>
    <row r="3439" customFormat="1" x14ac:dyDescent="0.25"/>
    <row r="3440" customFormat="1" x14ac:dyDescent="0.25"/>
    <row r="3441" customFormat="1" x14ac:dyDescent="0.25"/>
    <row r="3442" customFormat="1" x14ac:dyDescent="0.25"/>
    <row r="3443" customFormat="1" x14ac:dyDescent="0.25"/>
    <row r="3444" customFormat="1" x14ac:dyDescent="0.25"/>
    <row r="3445" customFormat="1" x14ac:dyDescent="0.25"/>
    <row r="3446" customFormat="1" x14ac:dyDescent="0.25"/>
    <row r="3447" customFormat="1" x14ac:dyDescent="0.25"/>
    <row r="3448" customFormat="1" x14ac:dyDescent="0.25"/>
    <row r="3449" customFormat="1" x14ac:dyDescent="0.25"/>
    <row r="3450" customFormat="1" x14ac:dyDescent="0.25"/>
    <row r="3451" customFormat="1" x14ac:dyDescent="0.25"/>
    <row r="3452" customFormat="1" x14ac:dyDescent="0.25"/>
    <row r="3453" customFormat="1" x14ac:dyDescent="0.25"/>
    <row r="3454" customFormat="1" x14ac:dyDescent="0.25"/>
    <row r="3455" customFormat="1" x14ac:dyDescent="0.25"/>
    <row r="3456" customFormat="1" x14ac:dyDescent="0.25"/>
    <row r="3457" customFormat="1" x14ac:dyDescent="0.25"/>
    <row r="3458" customFormat="1" x14ac:dyDescent="0.25"/>
    <row r="3459" customFormat="1" x14ac:dyDescent="0.25"/>
    <row r="3460" customFormat="1" x14ac:dyDescent="0.25"/>
    <row r="3461" customFormat="1" x14ac:dyDescent="0.25"/>
    <row r="3462" customFormat="1" x14ac:dyDescent="0.25"/>
    <row r="3463" customFormat="1" x14ac:dyDescent="0.25"/>
    <row r="3464" customFormat="1" x14ac:dyDescent="0.25"/>
    <row r="3465" customFormat="1" x14ac:dyDescent="0.25"/>
    <row r="3466" customFormat="1" x14ac:dyDescent="0.25"/>
    <row r="3467" customFormat="1" x14ac:dyDescent="0.25"/>
    <row r="3468" customFormat="1" x14ac:dyDescent="0.25"/>
    <row r="3469" customFormat="1" x14ac:dyDescent="0.25"/>
    <row r="3470" customFormat="1" x14ac:dyDescent="0.25"/>
    <row r="3471" customFormat="1" x14ac:dyDescent="0.25"/>
    <row r="3472" customFormat="1" x14ac:dyDescent="0.25"/>
    <row r="3473" customFormat="1" x14ac:dyDescent="0.25"/>
    <row r="3474" customFormat="1" x14ac:dyDescent="0.25"/>
    <row r="3475" customFormat="1" x14ac:dyDescent="0.25"/>
    <row r="3476" customFormat="1" x14ac:dyDescent="0.25"/>
    <row r="3477" customFormat="1" x14ac:dyDescent="0.25"/>
    <row r="3478" customFormat="1" x14ac:dyDescent="0.25"/>
    <row r="3479" customFormat="1" x14ac:dyDescent="0.25"/>
    <row r="3480" customFormat="1" x14ac:dyDescent="0.25"/>
    <row r="3481" customFormat="1" x14ac:dyDescent="0.25"/>
    <row r="3482" customFormat="1" x14ac:dyDescent="0.25"/>
    <row r="3483" customFormat="1" x14ac:dyDescent="0.25"/>
    <row r="3484" customFormat="1" x14ac:dyDescent="0.25"/>
    <row r="3485" customFormat="1" x14ac:dyDescent="0.25"/>
    <row r="3486" customFormat="1" x14ac:dyDescent="0.25"/>
    <row r="3487" customFormat="1" x14ac:dyDescent="0.25"/>
    <row r="3488" customFormat="1" x14ac:dyDescent="0.25"/>
    <row r="3489" customFormat="1" x14ac:dyDescent="0.25"/>
    <row r="3490" customFormat="1" x14ac:dyDescent="0.25"/>
    <row r="3491" customFormat="1" x14ac:dyDescent="0.25"/>
    <row r="3492" customFormat="1" x14ac:dyDescent="0.25"/>
    <row r="3493" customFormat="1" x14ac:dyDescent="0.25"/>
    <row r="3494" customFormat="1" x14ac:dyDescent="0.25"/>
    <row r="3495" customFormat="1" x14ac:dyDescent="0.25"/>
    <row r="3496" customFormat="1" x14ac:dyDescent="0.25"/>
    <row r="3497" customFormat="1" x14ac:dyDescent="0.25"/>
    <row r="3498" customFormat="1" x14ac:dyDescent="0.25"/>
    <row r="3499" customFormat="1" x14ac:dyDescent="0.25"/>
    <row r="3500" customFormat="1" x14ac:dyDescent="0.25"/>
    <row r="3501" customFormat="1" x14ac:dyDescent="0.25"/>
    <row r="3502" customFormat="1" x14ac:dyDescent="0.25"/>
    <row r="3503" customFormat="1" x14ac:dyDescent="0.25"/>
    <row r="3504" customFormat="1" x14ac:dyDescent="0.25"/>
    <row r="3505" customFormat="1" x14ac:dyDescent="0.25"/>
    <row r="3506" customFormat="1" x14ac:dyDescent="0.25"/>
    <row r="3507" customFormat="1" x14ac:dyDescent="0.25"/>
    <row r="3508" customFormat="1" x14ac:dyDescent="0.25"/>
    <row r="3509" customFormat="1" x14ac:dyDescent="0.25"/>
    <row r="3510" customFormat="1" x14ac:dyDescent="0.25"/>
    <row r="3511" customFormat="1" x14ac:dyDescent="0.25"/>
    <row r="3512" customFormat="1" x14ac:dyDescent="0.25"/>
    <row r="3513" customFormat="1" x14ac:dyDescent="0.25"/>
    <row r="3514" customFormat="1" x14ac:dyDescent="0.25"/>
    <row r="3515" customFormat="1" x14ac:dyDescent="0.25"/>
    <row r="3516" customFormat="1" x14ac:dyDescent="0.25"/>
    <row r="3517" customFormat="1" x14ac:dyDescent="0.25"/>
    <row r="3518" customFormat="1" x14ac:dyDescent="0.25"/>
    <row r="3519" customFormat="1" x14ac:dyDescent="0.25"/>
    <row r="3520" customFormat="1" x14ac:dyDescent="0.25"/>
    <row r="3521" customFormat="1" x14ac:dyDescent="0.25"/>
    <row r="3522" customFormat="1" x14ac:dyDescent="0.25"/>
    <row r="3523" customFormat="1" x14ac:dyDescent="0.25"/>
    <row r="3524" customFormat="1" x14ac:dyDescent="0.25"/>
    <row r="3525" customFormat="1" x14ac:dyDescent="0.25"/>
    <row r="3526" customFormat="1" x14ac:dyDescent="0.25"/>
    <row r="3527" customFormat="1" x14ac:dyDescent="0.25"/>
    <row r="3528" customFormat="1" x14ac:dyDescent="0.25"/>
    <row r="3529" customFormat="1" x14ac:dyDescent="0.25"/>
    <row r="3530" customFormat="1" x14ac:dyDescent="0.25"/>
    <row r="3531" customFormat="1" x14ac:dyDescent="0.25"/>
    <row r="3532" customFormat="1" x14ac:dyDescent="0.25"/>
    <row r="3533" customFormat="1" x14ac:dyDescent="0.25"/>
    <row r="3534" customFormat="1" x14ac:dyDescent="0.25"/>
    <row r="3535" customFormat="1" x14ac:dyDescent="0.25"/>
    <row r="3536" customFormat="1" x14ac:dyDescent="0.25"/>
    <row r="3537" customFormat="1" x14ac:dyDescent="0.25"/>
    <row r="3538" customFormat="1" x14ac:dyDescent="0.25"/>
    <row r="3539" customFormat="1" x14ac:dyDescent="0.25"/>
    <row r="3540" customFormat="1" x14ac:dyDescent="0.25"/>
    <row r="3541" customFormat="1" x14ac:dyDescent="0.25"/>
    <row r="3542" customFormat="1" x14ac:dyDescent="0.25"/>
    <row r="3543" customFormat="1" x14ac:dyDescent="0.25"/>
    <row r="3544" customFormat="1" x14ac:dyDescent="0.25"/>
    <row r="3545" customFormat="1" x14ac:dyDescent="0.25"/>
    <row r="3546" customFormat="1" x14ac:dyDescent="0.25"/>
    <row r="3547" customFormat="1" x14ac:dyDescent="0.25"/>
    <row r="3548" customFormat="1" x14ac:dyDescent="0.25"/>
    <row r="3549" customFormat="1" x14ac:dyDescent="0.25"/>
    <row r="3550" customFormat="1" x14ac:dyDescent="0.25"/>
    <row r="3551" customFormat="1" x14ac:dyDescent="0.25"/>
    <row r="3552" customFormat="1" x14ac:dyDescent="0.25"/>
    <row r="3553" customFormat="1" x14ac:dyDescent="0.25"/>
    <row r="3554" customFormat="1" x14ac:dyDescent="0.25"/>
    <row r="3555" customFormat="1" x14ac:dyDescent="0.25"/>
    <row r="3556" customFormat="1" x14ac:dyDescent="0.25"/>
    <row r="3557" customFormat="1" x14ac:dyDescent="0.25"/>
    <row r="3558" customFormat="1" x14ac:dyDescent="0.25"/>
    <row r="3559" customFormat="1" x14ac:dyDescent="0.25"/>
    <row r="3560" customFormat="1" x14ac:dyDescent="0.25"/>
    <row r="3561" customFormat="1" x14ac:dyDescent="0.25"/>
    <row r="3562" customFormat="1" x14ac:dyDescent="0.25"/>
    <row r="3563" customFormat="1" x14ac:dyDescent="0.25"/>
    <row r="3564" customFormat="1" x14ac:dyDescent="0.25"/>
    <row r="3565" customFormat="1" x14ac:dyDescent="0.25"/>
    <row r="3566" customFormat="1" x14ac:dyDescent="0.25"/>
    <row r="3567" customFormat="1" x14ac:dyDescent="0.25"/>
    <row r="3568" customFormat="1" x14ac:dyDescent="0.25"/>
    <row r="3569" customFormat="1" x14ac:dyDescent="0.25"/>
    <row r="3570" customFormat="1" x14ac:dyDescent="0.25"/>
    <row r="3571" customFormat="1" x14ac:dyDescent="0.25"/>
    <row r="3572" customFormat="1" x14ac:dyDescent="0.25"/>
    <row r="3573" customFormat="1" x14ac:dyDescent="0.25"/>
    <row r="3574" customFormat="1" x14ac:dyDescent="0.25"/>
    <row r="3575" customFormat="1" x14ac:dyDescent="0.25"/>
    <row r="3576" customFormat="1" x14ac:dyDescent="0.25"/>
    <row r="3577" customFormat="1" x14ac:dyDescent="0.25"/>
    <row r="3578" customFormat="1" x14ac:dyDescent="0.25"/>
    <row r="3579" customFormat="1" x14ac:dyDescent="0.25"/>
    <row r="3580" customFormat="1" x14ac:dyDescent="0.25"/>
    <row r="3581" customFormat="1" x14ac:dyDescent="0.25"/>
    <row r="3582" customFormat="1" x14ac:dyDescent="0.25"/>
    <row r="3583" customFormat="1" x14ac:dyDescent="0.25"/>
    <row r="3584" customFormat="1" x14ac:dyDescent="0.25"/>
    <row r="3585" customFormat="1" x14ac:dyDescent="0.25"/>
    <row r="3586" customFormat="1" x14ac:dyDescent="0.25"/>
    <row r="3587" customFormat="1" x14ac:dyDescent="0.25"/>
    <row r="3588" customFormat="1" x14ac:dyDescent="0.25"/>
    <row r="3589" customFormat="1" x14ac:dyDescent="0.25"/>
    <row r="3590" customFormat="1" x14ac:dyDescent="0.25"/>
    <row r="3591" customFormat="1" x14ac:dyDescent="0.25"/>
    <row r="3592" customFormat="1" x14ac:dyDescent="0.25"/>
    <row r="3593" customFormat="1" x14ac:dyDescent="0.25"/>
    <row r="3594" customFormat="1" x14ac:dyDescent="0.25"/>
    <row r="3595" customFormat="1" x14ac:dyDescent="0.25"/>
    <row r="3596" customFormat="1" x14ac:dyDescent="0.25"/>
    <row r="3597" customFormat="1" x14ac:dyDescent="0.25"/>
    <row r="3598" customFormat="1" x14ac:dyDescent="0.25"/>
    <row r="3599" customFormat="1" x14ac:dyDescent="0.25"/>
    <row r="3600" customFormat="1" x14ac:dyDescent="0.25"/>
    <row r="3601" customFormat="1" x14ac:dyDescent="0.25"/>
    <row r="3602" customFormat="1" x14ac:dyDescent="0.25"/>
    <row r="3603" customFormat="1" x14ac:dyDescent="0.25"/>
    <row r="3604" customFormat="1" x14ac:dyDescent="0.25"/>
    <row r="3605" customFormat="1" x14ac:dyDescent="0.25"/>
    <row r="3606" customFormat="1" x14ac:dyDescent="0.25"/>
    <row r="3607" customFormat="1" x14ac:dyDescent="0.25"/>
    <row r="3608" customFormat="1" x14ac:dyDescent="0.25"/>
    <row r="3609" customFormat="1" x14ac:dyDescent="0.25"/>
    <row r="3610" customFormat="1" x14ac:dyDescent="0.25"/>
    <row r="3611" customFormat="1" x14ac:dyDescent="0.25"/>
    <row r="3612" customFormat="1" x14ac:dyDescent="0.25"/>
    <row r="3613" customFormat="1" x14ac:dyDescent="0.25"/>
    <row r="3614" customFormat="1" x14ac:dyDescent="0.25"/>
    <row r="3615" customFormat="1" x14ac:dyDescent="0.25"/>
    <row r="3616" customFormat="1" x14ac:dyDescent="0.25"/>
    <row r="3617" customFormat="1" x14ac:dyDescent="0.25"/>
    <row r="3618" customFormat="1" x14ac:dyDescent="0.25"/>
    <row r="3619" customFormat="1" x14ac:dyDescent="0.25"/>
    <row r="3620" customFormat="1" x14ac:dyDescent="0.25"/>
    <row r="3621" customFormat="1" x14ac:dyDescent="0.25"/>
    <row r="3622" customFormat="1" x14ac:dyDescent="0.25"/>
    <row r="3623" customFormat="1" x14ac:dyDescent="0.25"/>
    <row r="3624" customFormat="1" x14ac:dyDescent="0.25"/>
    <row r="3625" customFormat="1" x14ac:dyDescent="0.25"/>
    <row r="3626" customFormat="1" x14ac:dyDescent="0.25"/>
    <row r="3627" customFormat="1" x14ac:dyDescent="0.25"/>
    <row r="3628" customFormat="1" x14ac:dyDescent="0.25"/>
    <row r="3629" customFormat="1" x14ac:dyDescent="0.25"/>
    <row r="3630" customFormat="1" x14ac:dyDescent="0.25"/>
    <row r="3631" customFormat="1" x14ac:dyDescent="0.25"/>
    <row r="3632" customFormat="1" x14ac:dyDescent="0.25"/>
    <row r="3633" customFormat="1" x14ac:dyDescent="0.25"/>
    <row r="3634" customFormat="1" x14ac:dyDescent="0.25"/>
    <row r="3635" customFormat="1" x14ac:dyDescent="0.25"/>
    <row r="3636" customFormat="1" x14ac:dyDescent="0.25"/>
    <row r="3637" customFormat="1" x14ac:dyDescent="0.25"/>
    <row r="3638" customFormat="1" x14ac:dyDescent="0.25"/>
    <row r="3639" customFormat="1" x14ac:dyDescent="0.25"/>
    <row r="3640" customFormat="1" x14ac:dyDescent="0.25"/>
    <row r="3641" customFormat="1" x14ac:dyDescent="0.25"/>
    <row r="3642" customFormat="1" x14ac:dyDescent="0.25"/>
    <row r="3643" customFormat="1" x14ac:dyDescent="0.25"/>
    <row r="3644" customFormat="1" x14ac:dyDescent="0.25"/>
    <row r="3645" customFormat="1" x14ac:dyDescent="0.25"/>
    <row r="3646" customFormat="1" x14ac:dyDescent="0.25"/>
    <row r="3647" customFormat="1" x14ac:dyDescent="0.25"/>
    <row r="3648" customFormat="1" x14ac:dyDescent="0.25"/>
    <row r="3649" customFormat="1" x14ac:dyDescent="0.25"/>
    <row r="3650" customFormat="1" x14ac:dyDescent="0.25"/>
    <row r="3651" customFormat="1" x14ac:dyDescent="0.25"/>
    <row r="3652" customFormat="1" x14ac:dyDescent="0.25"/>
    <row r="3653" customFormat="1" x14ac:dyDescent="0.25"/>
    <row r="3654" customFormat="1" x14ac:dyDescent="0.25"/>
    <row r="3655" customFormat="1" x14ac:dyDescent="0.25"/>
    <row r="3656" customFormat="1" x14ac:dyDescent="0.25"/>
    <row r="3657" customFormat="1" x14ac:dyDescent="0.25"/>
    <row r="3658" customFormat="1" x14ac:dyDescent="0.25"/>
    <row r="3659" customFormat="1" x14ac:dyDescent="0.25"/>
    <row r="3660" customFormat="1" x14ac:dyDescent="0.25"/>
    <row r="3661" customFormat="1" x14ac:dyDescent="0.25"/>
    <row r="3662" customFormat="1" x14ac:dyDescent="0.25"/>
    <row r="3663" customFormat="1" x14ac:dyDescent="0.25"/>
    <row r="3664" customFormat="1" x14ac:dyDescent="0.25"/>
    <row r="3665" customFormat="1" x14ac:dyDescent="0.25"/>
    <row r="3666" customFormat="1" x14ac:dyDescent="0.25"/>
    <row r="3667" customFormat="1" x14ac:dyDescent="0.25"/>
    <row r="3668" customFormat="1" x14ac:dyDescent="0.25"/>
    <row r="3669" customFormat="1" x14ac:dyDescent="0.25"/>
    <row r="3670" customFormat="1" x14ac:dyDescent="0.25"/>
    <row r="3671" customFormat="1" x14ac:dyDescent="0.25"/>
    <row r="3672" customFormat="1" x14ac:dyDescent="0.25"/>
    <row r="3673" customFormat="1" x14ac:dyDescent="0.25"/>
    <row r="3674" customFormat="1" x14ac:dyDescent="0.25"/>
    <row r="3675" customFormat="1" x14ac:dyDescent="0.25"/>
    <row r="3676" customFormat="1" x14ac:dyDescent="0.25"/>
    <row r="3677" customFormat="1" x14ac:dyDescent="0.25"/>
    <row r="3678" customFormat="1" x14ac:dyDescent="0.25"/>
    <row r="3679" customFormat="1" x14ac:dyDescent="0.25"/>
    <row r="3680" customFormat="1" x14ac:dyDescent="0.25"/>
    <row r="3681" customFormat="1" x14ac:dyDescent="0.25"/>
    <row r="3682" customFormat="1" x14ac:dyDescent="0.25"/>
    <row r="3683" customFormat="1" x14ac:dyDescent="0.25"/>
    <row r="3684" customFormat="1" x14ac:dyDescent="0.25"/>
    <row r="3685" customFormat="1" x14ac:dyDescent="0.25"/>
    <row r="3686" customFormat="1" x14ac:dyDescent="0.25"/>
    <row r="3687" customFormat="1" x14ac:dyDescent="0.25"/>
    <row r="3688" customFormat="1" x14ac:dyDescent="0.25"/>
    <row r="3689" customFormat="1" x14ac:dyDescent="0.25"/>
    <row r="3690" customFormat="1" x14ac:dyDescent="0.25"/>
    <row r="3691" customFormat="1" x14ac:dyDescent="0.25"/>
    <row r="3692" customFormat="1" x14ac:dyDescent="0.25"/>
    <row r="3693" customFormat="1" x14ac:dyDescent="0.25"/>
    <row r="3694" customFormat="1" x14ac:dyDescent="0.25"/>
    <row r="3695" customFormat="1" x14ac:dyDescent="0.25"/>
    <row r="3696" customFormat="1" x14ac:dyDescent="0.25"/>
    <row r="3697" customFormat="1" x14ac:dyDescent="0.25"/>
    <row r="3698" customFormat="1" x14ac:dyDescent="0.25"/>
    <row r="3699" customFormat="1" x14ac:dyDescent="0.25"/>
    <row r="3700" customFormat="1" x14ac:dyDescent="0.25"/>
    <row r="3701" customFormat="1" x14ac:dyDescent="0.25"/>
    <row r="3702" customFormat="1" x14ac:dyDescent="0.25"/>
    <row r="3703" customFormat="1" x14ac:dyDescent="0.25"/>
    <row r="3704" customFormat="1" x14ac:dyDescent="0.25"/>
    <row r="3705" customFormat="1" x14ac:dyDescent="0.25"/>
    <row r="3706" customFormat="1" x14ac:dyDescent="0.25"/>
    <row r="3707" customFormat="1" x14ac:dyDescent="0.25"/>
    <row r="3708" customFormat="1" x14ac:dyDescent="0.25"/>
    <row r="3709" customFormat="1" x14ac:dyDescent="0.25"/>
    <row r="3710" customFormat="1" x14ac:dyDescent="0.25"/>
    <row r="3711" customFormat="1" x14ac:dyDescent="0.25"/>
    <row r="3712" customFormat="1" x14ac:dyDescent="0.25"/>
    <row r="3713" customFormat="1" x14ac:dyDescent="0.25"/>
    <row r="3714" customFormat="1" x14ac:dyDescent="0.25"/>
    <row r="3715" customFormat="1" x14ac:dyDescent="0.25"/>
    <row r="3716" customFormat="1" x14ac:dyDescent="0.25"/>
    <row r="3717" customFormat="1" x14ac:dyDescent="0.25"/>
    <row r="3718" customFormat="1" x14ac:dyDescent="0.25"/>
    <row r="3719" customFormat="1" x14ac:dyDescent="0.25"/>
    <row r="3720" customFormat="1" x14ac:dyDescent="0.25"/>
    <row r="3721" customFormat="1" x14ac:dyDescent="0.25"/>
    <row r="3722" customFormat="1" x14ac:dyDescent="0.25"/>
    <row r="3723" customFormat="1" x14ac:dyDescent="0.25"/>
    <row r="3724" customFormat="1" x14ac:dyDescent="0.25"/>
    <row r="3725" customFormat="1" x14ac:dyDescent="0.25"/>
    <row r="3726" customFormat="1" x14ac:dyDescent="0.25"/>
    <row r="3727" customFormat="1" x14ac:dyDescent="0.25"/>
    <row r="3728" customFormat="1" x14ac:dyDescent="0.25"/>
    <row r="3729" customFormat="1" x14ac:dyDescent="0.25"/>
    <row r="3730" customFormat="1" x14ac:dyDescent="0.25"/>
    <row r="3731" customFormat="1" x14ac:dyDescent="0.25"/>
    <row r="3732" customFormat="1" x14ac:dyDescent="0.25"/>
    <row r="3733" customFormat="1" x14ac:dyDescent="0.25"/>
    <row r="3734" customFormat="1" x14ac:dyDescent="0.25"/>
    <row r="3735" customFormat="1" x14ac:dyDescent="0.25"/>
    <row r="3736" customFormat="1" x14ac:dyDescent="0.25"/>
    <row r="3737" customFormat="1" x14ac:dyDescent="0.25"/>
    <row r="3738" customFormat="1" x14ac:dyDescent="0.25"/>
    <row r="3739" customFormat="1" x14ac:dyDescent="0.25"/>
    <row r="3740" customFormat="1" x14ac:dyDescent="0.25"/>
    <row r="3741" customFormat="1" x14ac:dyDescent="0.25"/>
    <row r="3742" customFormat="1" x14ac:dyDescent="0.25"/>
    <row r="3743" customFormat="1" x14ac:dyDescent="0.25"/>
    <row r="3744" customFormat="1" x14ac:dyDescent="0.25"/>
    <row r="3745" customFormat="1" x14ac:dyDescent="0.25"/>
    <row r="3746" customFormat="1" x14ac:dyDescent="0.25"/>
    <row r="3747" customFormat="1" x14ac:dyDescent="0.25"/>
    <row r="3748" customFormat="1" x14ac:dyDescent="0.25"/>
    <row r="3749" customFormat="1" x14ac:dyDescent="0.25"/>
    <row r="3750" customFormat="1" x14ac:dyDescent="0.25"/>
    <row r="3751" customFormat="1" x14ac:dyDescent="0.25"/>
    <row r="3752" customFormat="1" x14ac:dyDescent="0.25"/>
    <row r="3753" customFormat="1" x14ac:dyDescent="0.25"/>
    <row r="3754" customFormat="1" x14ac:dyDescent="0.25"/>
    <row r="3755" customFormat="1" x14ac:dyDescent="0.25"/>
    <row r="3756" customFormat="1" x14ac:dyDescent="0.25"/>
    <row r="3757" customFormat="1" x14ac:dyDescent="0.25"/>
    <row r="3758" customFormat="1" x14ac:dyDescent="0.25"/>
    <row r="3759" customFormat="1" x14ac:dyDescent="0.25"/>
    <row r="3760" customFormat="1" x14ac:dyDescent="0.25"/>
    <row r="3761" customFormat="1" x14ac:dyDescent="0.25"/>
    <row r="3762" customFormat="1" x14ac:dyDescent="0.25"/>
    <row r="3763" customFormat="1" x14ac:dyDescent="0.25"/>
    <row r="3764" customFormat="1" x14ac:dyDescent="0.25"/>
    <row r="3765" customFormat="1" x14ac:dyDescent="0.25"/>
    <row r="3766" customFormat="1" x14ac:dyDescent="0.25"/>
    <row r="3767" customFormat="1" x14ac:dyDescent="0.25"/>
    <row r="3768" customFormat="1" x14ac:dyDescent="0.25"/>
    <row r="3769" customFormat="1" x14ac:dyDescent="0.25"/>
    <row r="3770" customFormat="1" x14ac:dyDescent="0.25"/>
    <row r="3771" customFormat="1" x14ac:dyDescent="0.25"/>
    <row r="3772" customFormat="1" x14ac:dyDescent="0.25"/>
    <row r="3773" customFormat="1" x14ac:dyDescent="0.25"/>
    <row r="3774" customFormat="1" x14ac:dyDescent="0.25"/>
    <row r="3775" customFormat="1" x14ac:dyDescent="0.25"/>
    <row r="3776" customFormat="1" x14ac:dyDescent="0.25"/>
    <row r="3777" customFormat="1" x14ac:dyDescent="0.25"/>
    <row r="3778" customFormat="1" x14ac:dyDescent="0.25"/>
    <row r="3779" customFormat="1" x14ac:dyDescent="0.25"/>
    <row r="3780" customFormat="1" x14ac:dyDescent="0.25"/>
    <row r="3781" customFormat="1" x14ac:dyDescent="0.25"/>
    <row r="3782" customFormat="1" x14ac:dyDescent="0.25"/>
    <row r="3783" customFormat="1" x14ac:dyDescent="0.25"/>
    <row r="3784" customFormat="1" x14ac:dyDescent="0.25"/>
    <row r="3785" customFormat="1" x14ac:dyDescent="0.25"/>
    <row r="3786" customFormat="1" x14ac:dyDescent="0.25"/>
    <row r="3787" customFormat="1" x14ac:dyDescent="0.25"/>
    <row r="3788" customFormat="1" x14ac:dyDescent="0.25"/>
    <row r="3789" customFormat="1" x14ac:dyDescent="0.25"/>
    <row r="3790" customFormat="1" x14ac:dyDescent="0.25"/>
    <row r="3791" customFormat="1" x14ac:dyDescent="0.25"/>
    <row r="3792" customFormat="1" x14ac:dyDescent="0.25"/>
    <row r="3793" customFormat="1" x14ac:dyDescent="0.25"/>
    <row r="3794" customFormat="1" x14ac:dyDescent="0.25"/>
    <row r="3795" customFormat="1" x14ac:dyDescent="0.25"/>
    <row r="3796" customFormat="1" x14ac:dyDescent="0.25"/>
    <row r="3797" customFormat="1" x14ac:dyDescent="0.25"/>
    <row r="3798" customFormat="1" x14ac:dyDescent="0.25"/>
    <row r="3799" customFormat="1" x14ac:dyDescent="0.25"/>
    <row r="3800" customFormat="1" x14ac:dyDescent="0.25"/>
    <row r="3801" customFormat="1" x14ac:dyDescent="0.25"/>
    <row r="3802" customFormat="1" x14ac:dyDescent="0.25"/>
    <row r="3803" customFormat="1" x14ac:dyDescent="0.25"/>
    <row r="3804" customFormat="1" x14ac:dyDescent="0.25"/>
    <row r="3805" customFormat="1" x14ac:dyDescent="0.25"/>
    <row r="3806" customFormat="1" x14ac:dyDescent="0.25"/>
    <row r="3807" customFormat="1" x14ac:dyDescent="0.25"/>
    <row r="3808" customFormat="1" x14ac:dyDescent="0.25"/>
    <row r="3809" customFormat="1" x14ac:dyDescent="0.25"/>
    <row r="3810" customFormat="1" x14ac:dyDescent="0.25"/>
    <row r="3811" customFormat="1" x14ac:dyDescent="0.25"/>
    <row r="3812" customFormat="1" x14ac:dyDescent="0.25"/>
    <row r="3813" customFormat="1" x14ac:dyDescent="0.25"/>
    <row r="3814" customFormat="1" x14ac:dyDescent="0.25"/>
    <row r="3815" customFormat="1" x14ac:dyDescent="0.25"/>
    <row r="3816" customFormat="1" x14ac:dyDescent="0.25"/>
    <row r="3817" customFormat="1" x14ac:dyDescent="0.25"/>
    <row r="3818" customFormat="1" x14ac:dyDescent="0.25"/>
    <row r="3819" customFormat="1" x14ac:dyDescent="0.25"/>
    <row r="3820" customFormat="1" x14ac:dyDescent="0.25"/>
    <row r="3821" customFormat="1" x14ac:dyDescent="0.25"/>
    <row r="3822" customFormat="1" x14ac:dyDescent="0.25"/>
    <row r="3823" customFormat="1" x14ac:dyDescent="0.25"/>
    <row r="3824" customFormat="1" x14ac:dyDescent="0.25"/>
    <row r="3825" customFormat="1" x14ac:dyDescent="0.25"/>
    <row r="3826" customFormat="1" x14ac:dyDescent="0.25"/>
    <row r="3827" customFormat="1" x14ac:dyDescent="0.25"/>
    <row r="3828" customFormat="1" x14ac:dyDescent="0.25"/>
    <row r="3829" customFormat="1" x14ac:dyDescent="0.25"/>
    <row r="3830" customFormat="1" x14ac:dyDescent="0.25"/>
    <row r="3831" customFormat="1" x14ac:dyDescent="0.25"/>
    <row r="3832" customFormat="1" x14ac:dyDescent="0.25"/>
    <row r="3833" customFormat="1" x14ac:dyDescent="0.25"/>
    <row r="3834" customFormat="1" x14ac:dyDescent="0.25"/>
    <row r="3835" customFormat="1" x14ac:dyDescent="0.25"/>
    <row r="3836" customFormat="1" x14ac:dyDescent="0.25"/>
    <row r="3837" customFormat="1" x14ac:dyDescent="0.25"/>
    <row r="3838" customFormat="1" x14ac:dyDescent="0.25"/>
    <row r="3839" customFormat="1" x14ac:dyDescent="0.25"/>
    <row r="3840" customFormat="1" x14ac:dyDescent="0.25"/>
    <row r="3841" customFormat="1" x14ac:dyDescent="0.25"/>
    <row r="3842" customFormat="1" x14ac:dyDescent="0.25"/>
    <row r="3843" customFormat="1" x14ac:dyDescent="0.25"/>
    <row r="3844" customFormat="1" x14ac:dyDescent="0.25"/>
    <row r="3845" customFormat="1" x14ac:dyDescent="0.25"/>
    <row r="3846" customFormat="1" x14ac:dyDescent="0.25"/>
    <row r="3847" customFormat="1" x14ac:dyDescent="0.25"/>
    <row r="3848" customFormat="1" x14ac:dyDescent="0.25"/>
    <row r="3849" customFormat="1" x14ac:dyDescent="0.25"/>
    <row r="3850" customFormat="1" x14ac:dyDescent="0.25"/>
    <row r="3851" customFormat="1" x14ac:dyDescent="0.25"/>
    <row r="3852" customFormat="1" x14ac:dyDescent="0.25"/>
    <row r="3853" customFormat="1" x14ac:dyDescent="0.25"/>
    <row r="3854" customFormat="1" x14ac:dyDescent="0.25"/>
    <row r="3855" customFormat="1" x14ac:dyDescent="0.25"/>
    <row r="3856" customFormat="1" x14ac:dyDescent="0.25"/>
    <row r="3857" customFormat="1" x14ac:dyDescent="0.25"/>
    <row r="3858" customFormat="1" x14ac:dyDescent="0.25"/>
    <row r="3859" customFormat="1" x14ac:dyDescent="0.25"/>
    <row r="3860" customFormat="1" x14ac:dyDescent="0.25"/>
    <row r="3861" customFormat="1" x14ac:dyDescent="0.25"/>
    <row r="3862" customFormat="1" x14ac:dyDescent="0.25"/>
    <row r="3863" customFormat="1" x14ac:dyDescent="0.25"/>
    <row r="3864" customFormat="1" x14ac:dyDescent="0.25"/>
    <row r="3865" customFormat="1" x14ac:dyDescent="0.25"/>
    <row r="3866" customFormat="1" x14ac:dyDescent="0.25"/>
    <row r="3867" customFormat="1" x14ac:dyDescent="0.25"/>
    <row r="3868" customFormat="1" x14ac:dyDescent="0.25"/>
    <row r="3869" customFormat="1" x14ac:dyDescent="0.25"/>
    <row r="3870" customFormat="1" x14ac:dyDescent="0.25"/>
    <row r="3871" customFormat="1" x14ac:dyDescent="0.25"/>
    <row r="3872" customFormat="1" x14ac:dyDescent="0.25"/>
    <row r="3873" customFormat="1" x14ac:dyDescent="0.25"/>
    <row r="3874" customFormat="1" x14ac:dyDescent="0.25"/>
    <row r="3875" customFormat="1" x14ac:dyDescent="0.25"/>
    <row r="3876" customFormat="1" x14ac:dyDescent="0.25"/>
    <row r="3877" customFormat="1" x14ac:dyDescent="0.25"/>
    <row r="3878" customFormat="1" x14ac:dyDescent="0.25"/>
    <row r="3879" customFormat="1" x14ac:dyDescent="0.25"/>
    <row r="3880" customFormat="1" x14ac:dyDescent="0.25"/>
    <row r="3881" customFormat="1" x14ac:dyDescent="0.25"/>
    <row r="3882" customFormat="1" x14ac:dyDescent="0.25"/>
    <row r="3883" customFormat="1" x14ac:dyDescent="0.25"/>
    <row r="3884" customFormat="1" x14ac:dyDescent="0.25"/>
    <row r="3885" customFormat="1" x14ac:dyDescent="0.25"/>
    <row r="3886" customFormat="1" x14ac:dyDescent="0.25"/>
    <row r="3887" customFormat="1" x14ac:dyDescent="0.25"/>
    <row r="3888" customFormat="1" x14ac:dyDescent="0.25"/>
    <row r="3889" customFormat="1" x14ac:dyDescent="0.25"/>
    <row r="3890" customFormat="1" x14ac:dyDescent="0.25"/>
    <row r="3891" customFormat="1" x14ac:dyDescent="0.25"/>
    <row r="3892" customFormat="1" x14ac:dyDescent="0.25"/>
    <row r="3893" customFormat="1" x14ac:dyDescent="0.25"/>
    <row r="3894" customFormat="1" x14ac:dyDescent="0.25"/>
    <row r="3895" customFormat="1" x14ac:dyDescent="0.25"/>
    <row r="3896" customFormat="1" x14ac:dyDescent="0.25"/>
    <row r="3897" customFormat="1" x14ac:dyDescent="0.25"/>
    <row r="3898" customFormat="1" x14ac:dyDescent="0.25"/>
    <row r="3899" customFormat="1" x14ac:dyDescent="0.25"/>
    <row r="3900" customFormat="1" x14ac:dyDescent="0.25"/>
    <row r="3901" customFormat="1" x14ac:dyDescent="0.25"/>
    <row r="3902" customFormat="1" x14ac:dyDescent="0.25"/>
    <row r="3903" customFormat="1" x14ac:dyDescent="0.25"/>
    <row r="3904" customFormat="1" x14ac:dyDescent="0.25"/>
    <row r="3905" customFormat="1" x14ac:dyDescent="0.25"/>
    <row r="3906" customFormat="1" x14ac:dyDescent="0.25"/>
    <row r="3907" customFormat="1" x14ac:dyDescent="0.25"/>
    <row r="3908" customFormat="1" x14ac:dyDescent="0.25"/>
    <row r="3909" customFormat="1" x14ac:dyDescent="0.25"/>
    <row r="3910" customFormat="1" x14ac:dyDescent="0.25"/>
    <row r="3911" customFormat="1" x14ac:dyDescent="0.25"/>
    <row r="3912" customFormat="1" x14ac:dyDescent="0.25"/>
    <row r="3913" customFormat="1" x14ac:dyDescent="0.25"/>
    <row r="3914" customFormat="1" x14ac:dyDescent="0.25"/>
    <row r="3915" customFormat="1" x14ac:dyDescent="0.25"/>
    <row r="3916" customFormat="1" x14ac:dyDescent="0.25"/>
    <row r="3917" customFormat="1" x14ac:dyDescent="0.25"/>
    <row r="3918" customFormat="1" x14ac:dyDescent="0.25"/>
    <row r="3919" customFormat="1" x14ac:dyDescent="0.25"/>
    <row r="3920" customFormat="1" x14ac:dyDescent="0.25"/>
    <row r="3921" customFormat="1" x14ac:dyDescent="0.25"/>
    <row r="3922" customFormat="1" x14ac:dyDescent="0.25"/>
    <row r="3923" customFormat="1" x14ac:dyDescent="0.25"/>
    <row r="3924" customFormat="1" x14ac:dyDescent="0.25"/>
    <row r="3925" customFormat="1" x14ac:dyDescent="0.25"/>
    <row r="3926" customFormat="1" x14ac:dyDescent="0.25"/>
    <row r="3927" customFormat="1" x14ac:dyDescent="0.25"/>
    <row r="3928" customFormat="1" x14ac:dyDescent="0.25"/>
    <row r="3929" customFormat="1" x14ac:dyDescent="0.25"/>
    <row r="3930" customFormat="1" x14ac:dyDescent="0.25"/>
    <row r="3931" customFormat="1" x14ac:dyDescent="0.25"/>
    <row r="3932" customFormat="1" x14ac:dyDescent="0.25"/>
    <row r="3933" customFormat="1" x14ac:dyDescent="0.25"/>
    <row r="3934" customFormat="1" x14ac:dyDescent="0.25"/>
    <row r="3935" customFormat="1" x14ac:dyDescent="0.25"/>
    <row r="3936" customFormat="1" x14ac:dyDescent="0.25"/>
    <row r="3937" customFormat="1" x14ac:dyDescent="0.25"/>
    <row r="3938" customFormat="1" x14ac:dyDescent="0.25"/>
    <row r="3939" customFormat="1" x14ac:dyDescent="0.25"/>
    <row r="3940" customFormat="1" x14ac:dyDescent="0.25"/>
    <row r="3941" customFormat="1" x14ac:dyDescent="0.25"/>
    <row r="3942" customFormat="1" x14ac:dyDescent="0.25"/>
    <row r="3943" customFormat="1" x14ac:dyDescent="0.25"/>
    <row r="3944" customFormat="1" x14ac:dyDescent="0.25"/>
    <row r="3945" customFormat="1" x14ac:dyDescent="0.25"/>
    <row r="3946" customFormat="1" x14ac:dyDescent="0.25"/>
    <row r="3947" customFormat="1" x14ac:dyDescent="0.25"/>
    <row r="3948" customFormat="1" x14ac:dyDescent="0.25"/>
    <row r="3949" customFormat="1" x14ac:dyDescent="0.25"/>
    <row r="3950" customFormat="1" x14ac:dyDescent="0.25"/>
    <row r="3951" customFormat="1" x14ac:dyDescent="0.25"/>
    <row r="3952" customFormat="1" x14ac:dyDescent="0.25"/>
    <row r="3953" customFormat="1" x14ac:dyDescent="0.25"/>
    <row r="3954" customFormat="1" x14ac:dyDescent="0.25"/>
    <row r="3955" customFormat="1" x14ac:dyDescent="0.25"/>
    <row r="3956" customFormat="1" x14ac:dyDescent="0.25"/>
    <row r="3957" customFormat="1" x14ac:dyDescent="0.25"/>
    <row r="3958" customFormat="1" x14ac:dyDescent="0.25"/>
    <row r="3959" customFormat="1" x14ac:dyDescent="0.25"/>
    <row r="3960" customFormat="1" x14ac:dyDescent="0.25"/>
    <row r="3961" customFormat="1" x14ac:dyDescent="0.25"/>
    <row r="3962" customFormat="1" x14ac:dyDescent="0.25"/>
    <row r="3963" customFormat="1" x14ac:dyDescent="0.25"/>
    <row r="3964" customFormat="1" x14ac:dyDescent="0.25"/>
    <row r="3965" customFormat="1" x14ac:dyDescent="0.25"/>
    <row r="3966" customFormat="1" x14ac:dyDescent="0.25"/>
    <row r="3967" customFormat="1" x14ac:dyDescent="0.25"/>
    <row r="3968" customFormat="1" x14ac:dyDescent="0.25"/>
    <row r="3969" customFormat="1" x14ac:dyDescent="0.25"/>
    <row r="3970" customFormat="1" x14ac:dyDescent="0.25"/>
    <row r="3971" customFormat="1" x14ac:dyDescent="0.25"/>
    <row r="3972" customFormat="1" x14ac:dyDescent="0.25"/>
    <row r="3973" customFormat="1" x14ac:dyDescent="0.25"/>
    <row r="3974" customFormat="1" x14ac:dyDescent="0.25"/>
    <row r="3975" customFormat="1" x14ac:dyDescent="0.25"/>
    <row r="3976" customFormat="1" x14ac:dyDescent="0.25"/>
    <row r="3977" customFormat="1" x14ac:dyDescent="0.25"/>
    <row r="3978" customFormat="1" x14ac:dyDescent="0.25"/>
    <row r="3979" customFormat="1" x14ac:dyDescent="0.25"/>
    <row r="3980" customFormat="1" x14ac:dyDescent="0.25"/>
    <row r="3981" customFormat="1" x14ac:dyDescent="0.25"/>
    <row r="3982" customFormat="1" x14ac:dyDescent="0.25"/>
    <row r="3983" customFormat="1" x14ac:dyDescent="0.25"/>
    <row r="3984" customFormat="1" x14ac:dyDescent="0.25"/>
    <row r="3985" customFormat="1" x14ac:dyDescent="0.25"/>
    <row r="3986" customFormat="1" x14ac:dyDescent="0.25"/>
    <row r="3987" customFormat="1" x14ac:dyDescent="0.25"/>
    <row r="3988" customFormat="1" x14ac:dyDescent="0.25"/>
    <row r="3989" customFormat="1" x14ac:dyDescent="0.25"/>
    <row r="3990" customFormat="1" x14ac:dyDescent="0.25"/>
    <row r="3991" customFormat="1" x14ac:dyDescent="0.25"/>
    <row r="3992" customFormat="1" x14ac:dyDescent="0.25"/>
    <row r="3993" customFormat="1" x14ac:dyDescent="0.25"/>
    <row r="3994" customFormat="1" x14ac:dyDescent="0.25"/>
    <row r="3995" customFormat="1" x14ac:dyDescent="0.25"/>
    <row r="3996" customFormat="1" x14ac:dyDescent="0.25"/>
    <row r="3997" customFormat="1" x14ac:dyDescent="0.25"/>
    <row r="3998" customFormat="1" x14ac:dyDescent="0.25"/>
    <row r="3999" customFormat="1" x14ac:dyDescent="0.25"/>
    <row r="4000" customFormat="1" x14ac:dyDescent="0.25"/>
    <row r="4001" customFormat="1" x14ac:dyDescent="0.25"/>
    <row r="4002" customFormat="1" x14ac:dyDescent="0.25"/>
    <row r="4003" customFormat="1" x14ac:dyDescent="0.25"/>
    <row r="4004" customFormat="1" x14ac:dyDescent="0.25"/>
    <row r="4005" customFormat="1" x14ac:dyDescent="0.25"/>
    <row r="4006" customFormat="1" x14ac:dyDescent="0.25"/>
    <row r="4007" customFormat="1" x14ac:dyDescent="0.25"/>
    <row r="4008" customFormat="1" x14ac:dyDescent="0.25"/>
    <row r="4009" customFormat="1" x14ac:dyDescent="0.25"/>
    <row r="4010" customFormat="1" x14ac:dyDescent="0.25"/>
    <row r="4011" customFormat="1" x14ac:dyDescent="0.25"/>
    <row r="4012" customFormat="1" x14ac:dyDescent="0.25"/>
    <row r="4013" customFormat="1" x14ac:dyDescent="0.25"/>
    <row r="4014" customFormat="1" x14ac:dyDescent="0.25"/>
    <row r="4015" customFormat="1" x14ac:dyDescent="0.25"/>
    <row r="4016" customFormat="1" x14ac:dyDescent="0.25"/>
    <row r="4017" customFormat="1" x14ac:dyDescent="0.25"/>
    <row r="4018" customFormat="1" x14ac:dyDescent="0.25"/>
    <row r="4019" customFormat="1" x14ac:dyDescent="0.25"/>
    <row r="4020" customFormat="1" x14ac:dyDescent="0.25"/>
    <row r="4021" customFormat="1" x14ac:dyDescent="0.25"/>
    <row r="4022" customFormat="1" x14ac:dyDescent="0.25"/>
    <row r="4023" customFormat="1" x14ac:dyDescent="0.25"/>
    <row r="4024" customFormat="1" x14ac:dyDescent="0.25"/>
    <row r="4025" customFormat="1" x14ac:dyDescent="0.25"/>
    <row r="4026" customFormat="1" x14ac:dyDescent="0.25"/>
    <row r="4027" customFormat="1" x14ac:dyDescent="0.25"/>
    <row r="4028" customFormat="1" x14ac:dyDescent="0.25"/>
    <row r="4029" customFormat="1" x14ac:dyDescent="0.25"/>
    <row r="4030" customFormat="1" x14ac:dyDescent="0.25"/>
    <row r="4031" customFormat="1" x14ac:dyDescent="0.25"/>
    <row r="4032" customFormat="1" x14ac:dyDescent="0.25"/>
    <row r="4033" customFormat="1" x14ac:dyDescent="0.25"/>
    <row r="4034" customFormat="1" x14ac:dyDescent="0.25"/>
    <row r="4035" customFormat="1" x14ac:dyDescent="0.25"/>
    <row r="4036" customFormat="1" x14ac:dyDescent="0.25"/>
    <row r="4037" customFormat="1" x14ac:dyDescent="0.25"/>
    <row r="4038" customFormat="1" x14ac:dyDescent="0.25"/>
    <row r="4039" customFormat="1" x14ac:dyDescent="0.25"/>
    <row r="4040" customFormat="1" x14ac:dyDescent="0.25"/>
    <row r="4041" customFormat="1" x14ac:dyDescent="0.25"/>
    <row r="4042" customFormat="1" x14ac:dyDescent="0.25"/>
    <row r="4043" customFormat="1" x14ac:dyDescent="0.25"/>
    <row r="4044" customFormat="1" x14ac:dyDescent="0.25"/>
    <row r="4045" customFormat="1" x14ac:dyDescent="0.25"/>
    <row r="4046" customFormat="1" x14ac:dyDescent="0.25"/>
    <row r="4047" customFormat="1" x14ac:dyDescent="0.25"/>
    <row r="4048" customFormat="1" x14ac:dyDescent="0.25"/>
    <row r="4049" customFormat="1" x14ac:dyDescent="0.25"/>
    <row r="4050" customFormat="1" x14ac:dyDescent="0.25"/>
    <row r="4051" customFormat="1" x14ac:dyDescent="0.25"/>
    <row r="4052" customFormat="1" x14ac:dyDescent="0.25"/>
    <row r="4053" customFormat="1" x14ac:dyDescent="0.25"/>
    <row r="4054" customFormat="1" x14ac:dyDescent="0.25"/>
    <row r="4055" customFormat="1" x14ac:dyDescent="0.25"/>
    <row r="4056" customFormat="1" x14ac:dyDescent="0.25"/>
    <row r="4057" customFormat="1" x14ac:dyDescent="0.25"/>
    <row r="4058" customFormat="1" x14ac:dyDescent="0.25"/>
    <row r="4059" customFormat="1" x14ac:dyDescent="0.25"/>
    <row r="4060" customFormat="1" x14ac:dyDescent="0.25"/>
    <row r="4061" customFormat="1" x14ac:dyDescent="0.25"/>
    <row r="4062" customFormat="1" x14ac:dyDescent="0.25"/>
    <row r="4063" customFormat="1" x14ac:dyDescent="0.25"/>
    <row r="4064" customFormat="1" x14ac:dyDescent="0.25"/>
    <row r="4065" customFormat="1" x14ac:dyDescent="0.25"/>
    <row r="4066" customFormat="1" x14ac:dyDescent="0.25"/>
    <row r="4067" customFormat="1" x14ac:dyDescent="0.25"/>
    <row r="4068" customFormat="1" x14ac:dyDescent="0.25"/>
    <row r="4069" customFormat="1" x14ac:dyDescent="0.25"/>
    <row r="4070" customFormat="1" x14ac:dyDescent="0.25"/>
    <row r="4071" customFormat="1" x14ac:dyDescent="0.25"/>
    <row r="4072" customFormat="1" x14ac:dyDescent="0.25"/>
    <row r="4073" customFormat="1" x14ac:dyDescent="0.25"/>
    <row r="4074" customFormat="1" x14ac:dyDescent="0.25"/>
    <row r="4075" customFormat="1" x14ac:dyDescent="0.25"/>
    <row r="4076" customFormat="1" x14ac:dyDescent="0.25"/>
    <row r="4077" customFormat="1" x14ac:dyDescent="0.25"/>
    <row r="4078" customFormat="1" x14ac:dyDescent="0.25"/>
    <row r="4079" customFormat="1" x14ac:dyDescent="0.25"/>
    <row r="4080" customFormat="1" x14ac:dyDescent="0.25"/>
    <row r="4081" customFormat="1" x14ac:dyDescent="0.25"/>
    <row r="4082" customFormat="1" x14ac:dyDescent="0.25"/>
    <row r="4083" customFormat="1" x14ac:dyDescent="0.25"/>
    <row r="4084" customFormat="1" x14ac:dyDescent="0.25"/>
    <row r="4085" customFormat="1" x14ac:dyDescent="0.25"/>
    <row r="4086" customFormat="1" x14ac:dyDescent="0.25"/>
    <row r="4087" customFormat="1" x14ac:dyDescent="0.25"/>
    <row r="4088" customFormat="1" x14ac:dyDescent="0.25"/>
    <row r="4089" customFormat="1" x14ac:dyDescent="0.25"/>
    <row r="4090" customFormat="1" x14ac:dyDescent="0.25"/>
    <row r="4091" customFormat="1" x14ac:dyDescent="0.25"/>
    <row r="4092" customFormat="1" x14ac:dyDescent="0.25"/>
    <row r="4093" customFormat="1" x14ac:dyDescent="0.25"/>
    <row r="4094" customFormat="1" x14ac:dyDescent="0.25"/>
    <row r="4095" customFormat="1" x14ac:dyDescent="0.25"/>
    <row r="4096" customFormat="1" x14ac:dyDescent="0.25"/>
    <row r="4097" customFormat="1" x14ac:dyDescent="0.25"/>
    <row r="4098" customFormat="1" x14ac:dyDescent="0.25"/>
    <row r="4099" customFormat="1" x14ac:dyDescent="0.25"/>
    <row r="4100" customFormat="1" x14ac:dyDescent="0.25"/>
    <row r="4101" customFormat="1" x14ac:dyDescent="0.25"/>
    <row r="4102" customFormat="1" x14ac:dyDescent="0.25"/>
    <row r="4103" customFormat="1" x14ac:dyDescent="0.25"/>
    <row r="4104" customFormat="1" x14ac:dyDescent="0.25"/>
    <row r="4105" customFormat="1" x14ac:dyDescent="0.25"/>
    <row r="4106" customFormat="1" x14ac:dyDescent="0.25"/>
    <row r="4107" customFormat="1" x14ac:dyDescent="0.25"/>
    <row r="4108" customFormat="1" x14ac:dyDescent="0.25"/>
    <row r="4109" customFormat="1" x14ac:dyDescent="0.25"/>
    <row r="4110" customFormat="1" x14ac:dyDescent="0.25"/>
    <row r="4111" customFormat="1" x14ac:dyDescent="0.25"/>
    <row r="4112" customFormat="1" x14ac:dyDescent="0.25"/>
    <row r="4113" customFormat="1" x14ac:dyDescent="0.25"/>
    <row r="4114" customFormat="1" x14ac:dyDescent="0.25"/>
    <row r="4115" customFormat="1" x14ac:dyDescent="0.25"/>
    <row r="4116" customFormat="1" x14ac:dyDescent="0.25"/>
    <row r="4117" customFormat="1" x14ac:dyDescent="0.25"/>
    <row r="4118" customFormat="1" x14ac:dyDescent="0.25"/>
    <row r="4119" customFormat="1" x14ac:dyDescent="0.25"/>
    <row r="4120" customFormat="1" x14ac:dyDescent="0.25"/>
    <row r="4121" customFormat="1" x14ac:dyDescent="0.25"/>
    <row r="4122" customFormat="1" x14ac:dyDescent="0.25"/>
    <row r="4123" customFormat="1" x14ac:dyDescent="0.25"/>
    <row r="4124" customFormat="1" x14ac:dyDescent="0.25"/>
    <row r="4125" customFormat="1" x14ac:dyDescent="0.25"/>
    <row r="4126" customFormat="1" x14ac:dyDescent="0.25"/>
    <row r="4127" customFormat="1" x14ac:dyDescent="0.25"/>
    <row r="4128" customFormat="1" x14ac:dyDescent="0.25"/>
    <row r="4129" customFormat="1" x14ac:dyDescent="0.25"/>
    <row r="4130" customFormat="1" x14ac:dyDescent="0.25"/>
    <row r="4131" customFormat="1" x14ac:dyDescent="0.25"/>
    <row r="4132" customFormat="1" x14ac:dyDescent="0.25"/>
    <row r="4133" customFormat="1" x14ac:dyDescent="0.25"/>
    <row r="4134" customFormat="1" x14ac:dyDescent="0.25"/>
    <row r="4135" customFormat="1" x14ac:dyDescent="0.25"/>
    <row r="4136" customFormat="1" x14ac:dyDescent="0.25"/>
    <row r="4137" customFormat="1" x14ac:dyDescent="0.25"/>
    <row r="4138" customFormat="1" x14ac:dyDescent="0.25"/>
    <row r="4139" customFormat="1" x14ac:dyDescent="0.25"/>
    <row r="4140" customFormat="1" x14ac:dyDescent="0.25"/>
    <row r="4141" customFormat="1" x14ac:dyDescent="0.25"/>
    <row r="4142" customFormat="1" x14ac:dyDescent="0.25"/>
    <row r="4143" customFormat="1" x14ac:dyDescent="0.25"/>
    <row r="4144" customFormat="1" x14ac:dyDescent="0.25"/>
    <row r="4145" customFormat="1" x14ac:dyDescent="0.25"/>
    <row r="4146" customFormat="1" x14ac:dyDescent="0.25"/>
    <row r="4147" customFormat="1" x14ac:dyDescent="0.25"/>
    <row r="4148" customFormat="1" x14ac:dyDescent="0.25"/>
    <row r="4149" customFormat="1" x14ac:dyDescent="0.25"/>
    <row r="4150" customFormat="1" x14ac:dyDescent="0.25"/>
    <row r="4151" customFormat="1" x14ac:dyDescent="0.25"/>
    <row r="4152" customFormat="1" x14ac:dyDescent="0.25"/>
    <row r="4153" customFormat="1" x14ac:dyDescent="0.25"/>
    <row r="4154" customFormat="1" x14ac:dyDescent="0.25"/>
    <row r="4155" customFormat="1" x14ac:dyDescent="0.25"/>
    <row r="4156" customFormat="1" x14ac:dyDescent="0.25"/>
    <row r="4157" customFormat="1" x14ac:dyDescent="0.25"/>
    <row r="4158" customFormat="1" x14ac:dyDescent="0.25"/>
    <row r="4159" customFormat="1" x14ac:dyDescent="0.25"/>
    <row r="4160" customFormat="1" x14ac:dyDescent="0.25"/>
    <row r="4161" customFormat="1" x14ac:dyDescent="0.25"/>
    <row r="4162" customFormat="1" x14ac:dyDescent="0.25"/>
    <row r="4163" customFormat="1" x14ac:dyDescent="0.25"/>
    <row r="4164" customFormat="1" x14ac:dyDescent="0.25"/>
    <row r="4165" customFormat="1" x14ac:dyDescent="0.25"/>
    <row r="4166" customFormat="1" x14ac:dyDescent="0.25"/>
    <row r="4167" customFormat="1" x14ac:dyDescent="0.25"/>
    <row r="4168" customFormat="1" x14ac:dyDescent="0.25"/>
    <row r="4169" customFormat="1" x14ac:dyDescent="0.25"/>
    <row r="4170" customFormat="1" x14ac:dyDescent="0.25"/>
    <row r="4171" customFormat="1" x14ac:dyDescent="0.25"/>
    <row r="4172" customFormat="1" x14ac:dyDescent="0.25"/>
    <row r="4173" customFormat="1" x14ac:dyDescent="0.25"/>
    <row r="4174" customFormat="1" x14ac:dyDescent="0.25"/>
    <row r="4175" customFormat="1" x14ac:dyDescent="0.25"/>
    <row r="4176" customFormat="1" x14ac:dyDescent="0.25"/>
    <row r="4177" customFormat="1" x14ac:dyDescent="0.25"/>
    <row r="4178" customFormat="1" x14ac:dyDescent="0.25"/>
    <row r="4179" customFormat="1" x14ac:dyDescent="0.25"/>
    <row r="4180" customFormat="1" x14ac:dyDescent="0.25"/>
    <row r="4181" customFormat="1" x14ac:dyDescent="0.25"/>
    <row r="4182" customFormat="1" x14ac:dyDescent="0.25"/>
    <row r="4183" customFormat="1" x14ac:dyDescent="0.25"/>
    <row r="4184" customFormat="1" x14ac:dyDescent="0.25"/>
    <row r="4185" customFormat="1" x14ac:dyDescent="0.25"/>
    <row r="4186" customFormat="1" x14ac:dyDescent="0.25"/>
    <row r="4187" customFormat="1" x14ac:dyDescent="0.25"/>
    <row r="4188" customFormat="1" x14ac:dyDescent="0.25"/>
    <row r="4189" customFormat="1" x14ac:dyDescent="0.25"/>
    <row r="4190" customFormat="1" x14ac:dyDescent="0.25"/>
    <row r="4191" customFormat="1" x14ac:dyDescent="0.25"/>
    <row r="4192" customFormat="1" x14ac:dyDescent="0.25"/>
    <row r="4193" customFormat="1" x14ac:dyDescent="0.25"/>
    <row r="4194" customFormat="1" x14ac:dyDescent="0.25"/>
    <row r="4195" customFormat="1" x14ac:dyDescent="0.25"/>
    <row r="4196" customFormat="1" x14ac:dyDescent="0.25"/>
    <row r="4197" customFormat="1" x14ac:dyDescent="0.25"/>
    <row r="4198" customFormat="1" x14ac:dyDescent="0.25"/>
    <row r="4199" customFormat="1" x14ac:dyDescent="0.25"/>
    <row r="4200" customFormat="1" x14ac:dyDescent="0.25"/>
    <row r="4201" customFormat="1" x14ac:dyDescent="0.25"/>
    <row r="4202" customFormat="1" x14ac:dyDescent="0.25"/>
    <row r="4203" customFormat="1" x14ac:dyDescent="0.25"/>
    <row r="4204" customFormat="1" x14ac:dyDescent="0.25"/>
    <row r="4205" customFormat="1" x14ac:dyDescent="0.25"/>
    <row r="4206" customFormat="1" x14ac:dyDescent="0.25"/>
    <row r="4207" customFormat="1" x14ac:dyDescent="0.25"/>
    <row r="4208" customFormat="1" x14ac:dyDescent="0.25"/>
    <row r="4209" customFormat="1" x14ac:dyDescent="0.25"/>
    <row r="4210" customFormat="1" x14ac:dyDescent="0.25"/>
    <row r="4211" customFormat="1" x14ac:dyDescent="0.25"/>
    <row r="4212" customFormat="1" x14ac:dyDescent="0.25"/>
    <row r="4213" customFormat="1" x14ac:dyDescent="0.25"/>
    <row r="4214" customFormat="1" x14ac:dyDescent="0.25"/>
    <row r="4215" customFormat="1" x14ac:dyDescent="0.25"/>
    <row r="4216" customFormat="1" x14ac:dyDescent="0.25"/>
    <row r="4217" customFormat="1" x14ac:dyDescent="0.25"/>
    <row r="4218" customFormat="1" x14ac:dyDescent="0.25"/>
    <row r="4219" customFormat="1" x14ac:dyDescent="0.25"/>
    <row r="4220" customFormat="1" x14ac:dyDescent="0.25"/>
    <row r="4221" customFormat="1" x14ac:dyDescent="0.25"/>
    <row r="4222" customFormat="1" x14ac:dyDescent="0.25"/>
    <row r="4223" customFormat="1" x14ac:dyDescent="0.25"/>
    <row r="4224" customFormat="1" x14ac:dyDescent="0.25"/>
    <row r="4225" customFormat="1" x14ac:dyDescent="0.25"/>
    <row r="4226" customFormat="1" x14ac:dyDescent="0.25"/>
    <row r="4227" customFormat="1" x14ac:dyDescent="0.25"/>
    <row r="4228" customFormat="1" x14ac:dyDescent="0.25"/>
    <row r="4229" customFormat="1" x14ac:dyDescent="0.25"/>
    <row r="4230" customFormat="1" x14ac:dyDescent="0.25"/>
    <row r="4231" customFormat="1" x14ac:dyDescent="0.25"/>
    <row r="4232" customFormat="1" x14ac:dyDescent="0.25"/>
    <row r="4233" customFormat="1" x14ac:dyDescent="0.25"/>
    <row r="4234" customFormat="1" x14ac:dyDescent="0.25"/>
    <row r="4235" customFormat="1" x14ac:dyDescent="0.25"/>
    <row r="4236" customFormat="1" x14ac:dyDescent="0.25"/>
    <row r="4237" customFormat="1" x14ac:dyDescent="0.25"/>
    <row r="4238" customFormat="1" x14ac:dyDescent="0.25"/>
    <row r="4239" customFormat="1" x14ac:dyDescent="0.25"/>
    <row r="4240" customFormat="1" x14ac:dyDescent="0.25"/>
    <row r="4241" customFormat="1" x14ac:dyDescent="0.25"/>
    <row r="4242" customFormat="1" x14ac:dyDescent="0.25"/>
    <row r="4243" customFormat="1" x14ac:dyDescent="0.25"/>
    <row r="4244" customFormat="1" x14ac:dyDescent="0.25"/>
    <row r="4245" customFormat="1" x14ac:dyDescent="0.25"/>
    <row r="4246" customFormat="1" x14ac:dyDescent="0.25"/>
    <row r="4247" customFormat="1" x14ac:dyDescent="0.25"/>
    <row r="4248" customFormat="1" x14ac:dyDescent="0.25"/>
    <row r="4249" customFormat="1" x14ac:dyDescent="0.25"/>
    <row r="4250" customFormat="1" x14ac:dyDescent="0.25"/>
    <row r="4251" customFormat="1" x14ac:dyDescent="0.25"/>
    <row r="4252" customFormat="1" x14ac:dyDescent="0.25"/>
    <row r="4253" customFormat="1" x14ac:dyDescent="0.25"/>
    <row r="4254" customFormat="1" x14ac:dyDescent="0.25"/>
    <row r="4255" customFormat="1" x14ac:dyDescent="0.25"/>
    <row r="4256" customFormat="1" x14ac:dyDescent="0.25"/>
    <row r="4257" customFormat="1" x14ac:dyDescent="0.25"/>
    <row r="4258" customFormat="1" x14ac:dyDescent="0.25"/>
    <row r="4259" customFormat="1" x14ac:dyDescent="0.25"/>
    <row r="4260" customFormat="1" x14ac:dyDescent="0.25"/>
    <row r="4261" customFormat="1" x14ac:dyDescent="0.25"/>
    <row r="4262" customFormat="1" x14ac:dyDescent="0.25"/>
    <row r="4263" customFormat="1" x14ac:dyDescent="0.25"/>
    <row r="4264" customFormat="1" x14ac:dyDescent="0.25"/>
    <row r="4265" customFormat="1" x14ac:dyDescent="0.25"/>
    <row r="4266" customFormat="1" x14ac:dyDescent="0.25"/>
    <row r="4267" customFormat="1" x14ac:dyDescent="0.25"/>
    <row r="4268" customFormat="1" x14ac:dyDescent="0.25"/>
    <row r="4269" customFormat="1" x14ac:dyDescent="0.25"/>
    <row r="4270" customFormat="1" x14ac:dyDescent="0.25"/>
    <row r="4271" customFormat="1" x14ac:dyDescent="0.25"/>
    <row r="4272" customFormat="1" x14ac:dyDescent="0.25"/>
    <row r="4273" customFormat="1" x14ac:dyDescent="0.25"/>
    <row r="4274" customFormat="1" x14ac:dyDescent="0.25"/>
    <row r="4275" customFormat="1" x14ac:dyDescent="0.25"/>
    <row r="4276" customFormat="1" x14ac:dyDescent="0.25"/>
    <row r="4277" customFormat="1" x14ac:dyDescent="0.25"/>
    <row r="4278" customFormat="1" x14ac:dyDescent="0.25"/>
    <row r="4279" customFormat="1" x14ac:dyDescent="0.25"/>
    <row r="4280" customFormat="1" x14ac:dyDescent="0.25"/>
    <row r="4281" customFormat="1" x14ac:dyDescent="0.25"/>
    <row r="4282" customFormat="1" x14ac:dyDescent="0.25"/>
    <row r="4283" customFormat="1" x14ac:dyDescent="0.25"/>
    <row r="4284" customFormat="1" x14ac:dyDescent="0.25"/>
    <row r="4285" customFormat="1" x14ac:dyDescent="0.25"/>
    <row r="4286" customFormat="1" x14ac:dyDescent="0.25"/>
    <row r="4287" customFormat="1" x14ac:dyDescent="0.25"/>
    <row r="4288" customFormat="1" x14ac:dyDescent="0.25"/>
    <row r="4289" customFormat="1" x14ac:dyDescent="0.25"/>
    <row r="4290" customFormat="1" x14ac:dyDescent="0.25"/>
    <row r="4291" customFormat="1" x14ac:dyDescent="0.25"/>
    <row r="4292" customFormat="1" x14ac:dyDescent="0.25"/>
    <row r="4293" customFormat="1" x14ac:dyDescent="0.25"/>
    <row r="4294" customFormat="1" x14ac:dyDescent="0.25"/>
    <row r="4295" customFormat="1" x14ac:dyDescent="0.25"/>
    <row r="4296" customFormat="1" x14ac:dyDescent="0.25"/>
    <row r="4297" customFormat="1" x14ac:dyDescent="0.25"/>
    <row r="4298" customFormat="1" x14ac:dyDescent="0.25"/>
    <row r="4299" customFormat="1" x14ac:dyDescent="0.25"/>
    <row r="4300" customFormat="1" x14ac:dyDescent="0.25"/>
    <row r="4301" customFormat="1" x14ac:dyDescent="0.25"/>
    <row r="4302" customFormat="1" x14ac:dyDescent="0.25"/>
    <row r="4303" customFormat="1" x14ac:dyDescent="0.25"/>
    <row r="4304" customFormat="1" x14ac:dyDescent="0.25"/>
    <row r="4305" customFormat="1" x14ac:dyDescent="0.25"/>
    <row r="4306" customFormat="1" x14ac:dyDescent="0.25"/>
    <row r="4307" customFormat="1" x14ac:dyDescent="0.25"/>
    <row r="4308" customFormat="1" x14ac:dyDescent="0.25"/>
    <row r="4309" customFormat="1" x14ac:dyDescent="0.25"/>
    <row r="4310" customFormat="1" x14ac:dyDescent="0.25"/>
    <row r="4311" customFormat="1" x14ac:dyDescent="0.25"/>
    <row r="4312" customFormat="1" x14ac:dyDescent="0.25"/>
    <row r="4313" customFormat="1" x14ac:dyDescent="0.25"/>
    <row r="4314" customFormat="1" x14ac:dyDescent="0.25"/>
    <row r="4315" customFormat="1" x14ac:dyDescent="0.25"/>
    <row r="4316" customFormat="1" x14ac:dyDescent="0.25"/>
    <row r="4317" customFormat="1" x14ac:dyDescent="0.25"/>
    <row r="4318" customFormat="1" x14ac:dyDescent="0.25"/>
    <row r="4319" customFormat="1" x14ac:dyDescent="0.25"/>
    <row r="4320" customFormat="1" x14ac:dyDescent="0.25"/>
    <row r="4321" customFormat="1" x14ac:dyDescent="0.25"/>
    <row r="4322" customFormat="1" x14ac:dyDescent="0.25"/>
    <row r="4323" customFormat="1" x14ac:dyDescent="0.25"/>
    <row r="4324" customFormat="1" x14ac:dyDescent="0.25"/>
    <row r="4325" customFormat="1" x14ac:dyDescent="0.25"/>
    <row r="4326" customFormat="1" x14ac:dyDescent="0.25"/>
    <row r="4327" customFormat="1" x14ac:dyDescent="0.25"/>
    <row r="4328" customFormat="1" x14ac:dyDescent="0.25"/>
    <row r="4329" customFormat="1" x14ac:dyDescent="0.25"/>
    <row r="4330" customFormat="1" x14ac:dyDescent="0.25"/>
    <row r="4331" customFormat="1" x14ac:dyDescent="0.25"/>
    <row r="4332" customFormat="1" x14ac:dyDescent="0.25"/>
    <row r="4333" customFormat="1" x14ac:dyDescent="0.25"/>
    <row r="4334" customFormat="1" x14ac:dyDescent="0.25"/>
    <row r="4335" customFormat="1" x14ac:dyDescent="0.25"/>
    <row r="4336" customFormat="1" x14ac:dyDescent="0.25"/>
    <row r="4337" customFormat="1" x14ac:dyDescent="0.25"/>
    <row r="4338" customFormat="1" x14ac:dyDescent="0.25"/>
    <row r="4339" customFormat="1" x14ac:dyDescent="0.25"/>
    <row r="4340" customFormat="1" x14ac:dyDescent="0.25"/>
    <row r="4341" customFormat="1" x14ac:dyDescent="0.25"/>
    <row r="4342" customFormat="1" x14ac:dyDescent="0.25"/>
    <row r="4343" customFormat="1" x14ac:dyDescent="0.25"/>
    <row r="4344" customFormat="1" x14ac:dyDescent="0.25"/>
    <row r="4345" customFormat="1" x14ac:dyDescent="0.25"/>
    <row r="4346" customFormat="1" x14ac:dyDescent="0.25"/>
    <row r="4347" customFormat="1" x14ac:dyDescent="0.25"/>
    <row r="4348" customFormat="1" x14ac:dyDescent="0.25"/>
    <row r="4349" customFormat="1" x14ac:dyDescent="0.25"/>
    <row r="4350" customFormat="1" x14ac:dyDescent="0.25"/>
    <row r="4351" customFormat="1" x14ac:dyDescent="0.25"/>
    <row r="4352" customFormat="1" x14ac:dyDescent="0.25"/>
    <row r="4353" customFormat="1" x14ac:dyDescent="0.25"/>
    <row r="4354" customFormat="1" x14ac:dyDescent="0.25"/>
    <row r="4355" customFormat="1" x14ac:dyDescent="0.25"/>
    <row r="4356" customFormat="1" x14ac:dyDescent="0.25"/>
    <row r="4357" customFormat="1" x14ac:dyDescent="0.25"/>
    <row r="4358" customFormat="1" x14ac:dyDescent="0.25"/>
    <row r="4359" customFormat="1" x14ac:dyDescent="0.25"/>
    <row r="4360" customFormat="1" x14ac:dyDescent="0.25"/>
    <row r="4361" customFormat="1" x14ac:dyDescent="0.25"/>
    <row r="4362" customFormat="1" x14ac:dyDescent="0.25"/>
    <row r="4363" customFormat="1" x14ac:dyDescent="0.25"/>
    <row r="4364" customFormat="1" x14ac:dyDescent="0.25"/>
    <row r="4365" customFormat="1" x14ac:dyDescent="0.25"/>
    <row r="4366" customFormat="1" x14ac:dyDescent="0.25"/>
    <row r="4367" customFormat="1" x14ac:dyDescent="0.25"/>
    <row r="4368" customFormat="1" x14ac:dyDescent="0.25"/>
    <row r="4369" customFormat="1" x14ac:dyDescent="0.25"/>
    <row r="4370" customFormat="1" x14ac:dyDescent="0.25"/>
    <row r="4371" customFormat="1" x14ac:dyDescent="0.25"/>
    <row r="4372" customFormat="1" x14ac:dyDescent="0.25"/>
    <row r="4373" customFormat="1" x14ac:dyDescent="0.25"/>
    <row r="4374" customFormat="1" x14ac:dyDescent="0.25"/>
    <row r="4375" customFormat="1" x14ac:dyDescent="0.25"/>
    <row r="4376" customFormat="1" x14ac:dyDescent="0.25"/>
    <row r="4377" customFormat="1" x14ac:dyDescent="0.25"/>
    <row r="4378" customFormat="1" x14ac:dyDescent="0.25"/>
    <row r="4379" customFormat="1" x14ac:dyDescent="0.25"/>
    <row r="4380" customFormat="1" x14ac:dyDescent="0.25"/>
    <row r="4381" customFormat="1" x14ac:dyDescent="0.25"/>
    <row r="4382" customFormat="1" x14ac:dyDescent="0.25"/>
    <row r="4383" customFormat="1" x14ac:dyDescent="0.25"/>
    <row r="4384" customFormat="1" x14ac:dyDescent="0.25"/>
    <row r="4385" customFormat="1" x14ac:dyDescent="0.25"/>
    <row r="4386" customFormat="1" x14ac:dyDescent="0.25"/>
    <row r="4387" customFormat="1" x14ac:dyDescent="0.25"/>
    <row r="4388" customFormat="1" x14ac:dyDescent="0.25"/>
    <row r="4389" customFormat="1" x14ac:dyDescent="0.25"/>
    <row r="4390" customFormat="1" x14ac:dyDescent="0.25"/>
    <row r="4391" customFormat="1" x14ac:dyDescent="0.25"/>
    <row r="4392" customFormat="1" x14ac:dyDescent="0.25"/>
    <row r="4393" customFormat="1" x14ac:dyDescent="0.25"/>
    <row r="4394" customFormat="1" x14ac:dyDescent="0.25"/>
    <row r="4395" customFormat="1" x14ac:dyDescent="0.25"/>
    <row r="4396" customFormat="1" x14ac:dyDescent="0.25"/>
    <row r="4397" customFormat="1" x14ac:dyDescent="0.25"/>
    <row r="4398" customFormat="1" x14ac:dyDescent="0.25"/>
    <row r="4399" customFormat="1" x14ac:dyDescent="0.25"/>
    <row r="4400" customFormat="1" x14ac:dyDescent="0.25"/>
    <row r="4401" customFormat="1" x14ac:dyDescent="0.25"/>
    <row r="4402" customFormat="1" x14ac:dyDescent="0.25"/>
    <row r="4403" customFormat="1" x14ac:dyDescent="0.25"/>
    <row r="4404" customFormat="1" x14ac:dyDescent="0.25"/>
    <row r="4405" customFormat="1" x14ac:dyDescent="0.25"/>
    <row r="4406" customFormat="1" x14ac:dyDescent="0.25"/>
    <row r="4407" customFormat="1" x14ac:dyDescent="0.25"/>
    <row r="4408" customFormat="1" x14ac:dyDescent="0.25"/>
    <row r="4409" customFormat="1" x14ac:dyDescent="0.25"/>
    <row r="4410" customFormat="1" x14ac:dyDescent="0.25"/>
    <row r="4411" customFormat="1" x14ac:dyDescent="0.25"/>
    <row r="4412" customFormat="1" x14ac:dyDescent="0.25"/>
    <row r="4413" customFormat="1" x14ac:dyDescent="0.25"/>
    <row r="4414" customFormat="1" x14ac:dyDescent="0.25"/>
    <row r="4415" customFormat="1" x14ac:dyDescent="0.25"/>
    <row r="4416" customFormat="1" x14ac:dyDescent="0.25"/>
    <row r="4417" customFormat="1" x14ac:dyDescent="0.25"/>
    <row r="4418" customFormat="1" x14ac:dyDescent="0.25"/>
    <row r="4419" customFormat="1" x14ac:dyDescent="0.25"/>
    <row r="4420" customFormat="1" x14ac:dyDescent="0.25"/>
    <row r="4421" customFormat="1" x14ac:dyDescent="0.25"/>
    <row r="4422" customFormat="1" x14ac:dyDescent="0.25"/>
    <row r="4423" customFormat="1" x14ac:dyDescent="0.25"/>
    <row r="4424" customFormat="1" x14ac:dyDescent="0.25"/>
    <row r="4425" customFormat="1" x14ac:dyDescent="0.25"/>
    <row r="4426" customFormat="1" x14ac:dyDescent="0.25"/>
    <row r="4427" customFormat="1" x14ac:dyDescent="0.25"/>
    <row r="4428" customFormat="1" x14ac:dyDescent="0.25"/>
    <row r="4429" customFormat="1" x14ac:dyDescent="0.25"/>
    <row r="4430" customFormat="1" x14ac:dyDescent="0.25"/>
    <row r="4431" customFormat="1" x14ac:dyDescent="0.25"/>
    <row r="4432" customFormat="1" x14ac:dyDescent="0.25"/>
    <row r="4433" customFormat="1" x14ac:dyDescent="0.25"/>
    <row r="4434" customFormat="1" x14ac:dyDescent="0.25"/>
    <row r="4435" customFormat="1" x14ac:dyDescent="0.25"/>
    <row r="4436" customFormat="1" x14ac:dyDescent="0.25"/>
    <row r="4437" customFormat="1" x14ac:dyDescent="0.25"/>
    <row r="4438" customFormat="1" x14ac:dyDescent="0.25"/>
    <row r="4439" customFormat="1" x14ac:dyDescent="0.25"/>
    <row r="4440" customFormat="1" x14ac:dyDescent="0.25"/>
    <row r="4441" customFormat="1" x14ac:dyDescent="0.25"/>
    <row r="4442" customFormat="1" x14ac:dyDescent="0.25"/>
    <row r="4443" customFormat="1" x14ac:dyDescent="0.25"/>
    <row r="4444" customFormat="1" x14ac:dyDescent="0.25"/>
    <row r="4445" customFormat="1" x14ac:dyDescent="0.25"/>
    <row r="4446" customFormat="1" x14ac:dyDescent="0.25"/>
    <row r="4447" customFormat="1" x14ac:dyDescent="0.25"/>
    <row r="4448" customFormat="1" x14ac:dyDescent="0.25"/>
    <row r="4449" customFormat="1" x14ac:dyDescent="0.25"/>
    <row r="4450" customFormat="1" x14ac:dyDescent="0.25"/>
    <row r="4451" customFormat="1" x14ac:dyDescent="0.25"/>
    <row r="4452" customFormat="1" x14ac:dyDescent="0.25"/>
    <row r="4453" customFormat="1" x14ac:dyDescent="0.25"/>
    <row r="4454" customFormat="1" x14ac:dyDescent="0.25"/>
    <row r="4455" customFormat="1" x14ac:dyDescent="0.25"/>
    <row r="4456" customFormat="1" x14ac:dyDescent="0.25"/>
    <row r="4457" customFormat="1" x14ac:dyDescent="0.25"/>
    <row r="4458" customFormat="1" x14ac:dyDescent="0.25"/>
    <row r="4459" customFormat="1" x14ac:dyDescent="0.25"/>
    <row r="4460" customFormat="1" x14ac:dyDescent="0.25"/>
    <row r="4461" customFormat="1" x14ac:dyDescent="0.25"/>
    <row r="4462" customFormat="1" x14ac:dyDescent="0.25"/>
    <row r="4463" customFormat="1" x14ac:dyDescent="0.25"/>
    <row r="4464" customFormat="1" x14ac:dyDescent="0.25"/>
    <row r="4465" customFormat="1" x14ac:dyDescent="0.25"/>
    <row r="4466" customFormat="1" x14ac:dyDescent="0.25"/>
    <row r="4467" customFormat="1" x14ac:dyDescent="0.25"/>
    <row r="4468" customFormat="1" x14ac:dyDescent="0.25"/>
    <row r="4469" customFormat="1" x14ac:dyDescent="0.25"/>
    <row r="4470" customFormat="1" x14ac:dyDescent="0.25"/>
    <row r="4471" customFormat="1" x14ac:dyDescent="0.25"/>
    <row r="4472" customFormat="1" x14ac:dyDescent="0.25"/>
    <row r="4473" customFormat="1" x14ac:dyDescent="0.25"/>
    <row r="4474" customFormat="1" x14ac:dyDescent="0.25"/>
    <row r="4475" customFormat="1" x14ac:dyDescent="0.25"/>
    <row r="4476" customFormat="1" x14ac:dyDescent="0.25"/>
    <row r="4477" customFormat="1" x14ac:dyDescent="0.25"/>
    <row r="4478" customFormat="1" x14ac:dyDescent="0.25"/>
    <row r="4479" customFormat="1" x14ac:dyDescent="0.25"/>
    <row r="4480" customFormat="1" x14ac:dyDescent="0.25"/>
    <row r="4481" customFormat="1" x14ac:dyDescent="0.25"/>
    <row r="4482" customFormat="1" x14ac:dyDescent="0.25"/>
    <row r="4483" customFormat="1" x14ac:dyDescent="0.25"/>
    <row r="4484" customFormat="1" x14ac:dyDescent="0.25"/>
    <row r="4485" customFormat="1" x14ac:dyDescent="0.25"/>
    <row r="4486" customFormat="1" x14ac:dyDescent="0.25"/>
    <row r="4487" customFormat="1" x14ac:dyDescent="0.25"/>
    <row r="4488" customFormat="1" x14ac:dyDescent="0.25"/>
    <row r="4489" customFormat="1" x14ac:dyDescent="0.25"/>
    <row r="4490" customFormat="1" x14ac:dyDescent="0.25"/>
    <row r="4491" customFormat="1" x14ac:dyDescent="0.25"/>
    <row r="4492" customFormat="1" x14ac:dyDescent="0.25"/>
    <row r="4493" customFormat="1" x14ac:dyDescent="0.25"/>
    <row r="4494" customFormat="1" x14ac:dyDescent="0.25"/>
    <row r="4495" customFormat="1" x14ac:dyDescent="0.25"/>
    <row r="4496" customFormat="1" x14ac:dyDescent="0.25"/>
    <row r="4497" customFormat="1" x14ac:dyDescent="0.25"/>
    <row r="4498" customFormat="1" x14ac:dyDescent="0.25"/>
    <row r="4499" customFormat="1" x14ac:dyDescent="0.25"/>
    <row r="4500" customFormat="1" x14ac:dyDescent="0.25"/>
    <row r="4501" customFormat="1" x14ac:dyDescent="0.25"/>
    <row r="4502" customFormat="1" x14ac:dyDescent="0.25"/>
    <row r="4503" customFormat="1" x14ac:dyDescent="0.25"/>
    <row r="4504" customFormat="1" x14ac:dyDescent="0.25"/>
    <row r="4505" customFormat="1" x14ac:dyDescent="0.25"/>
    <row r="4506" customFormat="1" x14ac:dyDescent="0.25"/>
    <row r="4507" customFormat="1" x14ac:dyDescent="0.25"/>
    <row r="4508" customFormat="1" x14ac:dyDescent="0.25"/>
    <row r="4509" customFormat="1" x14ac:dyDescent="0.25"/>
    <row r="4510" customFormat="1" x14ac:dyDescent="0.25"/>
    <row r="4511" customFormat="1" x14ac:dyDescent="0.25"/>
    <row r="4512" customFormat="1" x14ac:dyDescent="0.25"/>
    <row r="4513" customFormat="1" x14ac:dyDescent="0.25"/>
    <row r="4514" customFormat="1" x14ac:dyDescent="0.25"/>
    <row r="4515" customFormat="1" x14ac:dyDescent="0.25"/>
    <row r="4516" customFormat="1" x14ac:dyDescent="0.25"/>
    <row r="4517" customFormat="1" x14ac:dyDescent="0.25"/>
    <row r="4518" customFormat="1" x14ac:dyDescent="0.25"/>
    <row r="4519" customFormat="1" x14ac:dyDescent="0.25"/>
    <row r="4520" customFormat="1" x14ac:dyDescent="0.25"/>
    <row r="4521" customFormat="1" x14ac:dyDescent="0.25"/>
    <row r="4522" customFormat="1" x14ac:dyDescent="0.25"/>
    <row r="4523" customFormat="1" x14ac:dyDescent="0.25"/>
    <row r="4524" customFormat="1" x14ac:dyDescent="0.25"/>
    <row r="4525" customFormat="1" x14ac:dyDescent="0.25"/>
    <row r="4526" customFormat="1" x14ac:dyDescent="0.25"/>
    <row r="4527" customFormat="1" x14ac:dyDescent="0.25"/>
    <row r="4528" customFormat="1" x14ac:dyDescent="0.25"/>
    <row r="4529" customFormat="1" x14ac:dyDescent="0.25"/>
    <row r="4530" customFormat="1" x14ac:dyDescent="0.25"/>
    <row r="4531" customFormat="1" x14ac:dyDescent="0.25"/>
    <row r="4532" customFormat="1" x14ac:dyDescent="0.25"/>
    <row r="4533" customFormat="1" x14ac:dyDescent="0.25"/>
    <row r="4534" customFormat="1" x14ac:dyDescent="0.25"/>
    <row r="4535" customFormat="1" x14ac:dyDescent="0.25"/>
    <row r="4536" customFormat="1" x14ac:dyDescent="0.25"/>
    <row r="4537" customFormat="1" x14ac:dyDescent="0.25"/>
    <row r="4538" customFormat="1" x14ac:dyDescent="0.25"/>
    <row r="4539" customFormat="1" x14ac:dyDescent="0.25"/>
    <row r="4540" customFormat="1" x14ac:dyDescent="0.25"/>
    <row r="4541" customFormat="1" x14ac:dyDescent="0.25"/>
    <row r="4542" customFormat="1" x14ac:dyDescent="0.25"/>
    <row r="4543" customFormat="1" x14ac:dyDescent="0.25"/>
    <row r="4544" customFormat="1" x14ac:dyDescent="0.25"/>
    <row r="4545" customFormat="1" x14ac:dyDescent="0.25"/>
    <row r="4546" customFormat="1" x14ac:dyDescent="0.25"/>
    <row r="4547" customFormat="1" x14ac:dyDescent="0.25"/>
    <row r="4548" customFormat="1" x14ac:dyDescent="0.25"/>
    <row r="4549" customFormat="1" x14ac:dyDescent="0.25"/>
    <row r="4550" customFormat="1" x14ac:dyDescent="0.25"/>
    <row r="4551" customFormat="1" x14ac:dyDescent="0.25"/>
    <row r="4552" customFormat="1" x14ac:dyDescent="0.25"/>
    <row r="4553" customFormat="1" x14ac:dyDescent="0.25"/>
    <row r="4554" customFormat="1" x14ac:dyDescent="0.25"/>
    <row r="4555" customFormat="1" x14ac:dyDescent="0.25"/>
    <row r="4556" customFormat="1" x14ac:dyDescent="0.25"/>
    <row r="4557" customFormat="1" x14ac:dyDescent="0.25"/>
    <row r="4558" customFormat="1" x14ac:dyDescent="0.25"/>
    <row r="4559" customFormat="1" x14ac:dyDescent="0.25"/>
    <row r="4560" customFormat="1" x14ac:dyDescent="0.25"/>
    <row r="4561" customFormat="1" x14ac:dyDescent="0.25"/>
    <row r="4562" customFormat="1" x14ac:dyDescent="0.25"/>
    <row r="4563" customFormat="1" x14ac:dyDescent="0.25"/>
    <row r="4564" customFormat="1" x14ac:dyDescent="0.25"/>
    <row r="4565" customFormat="1" x14ac:dyDescent="0.25"/>
    <row r="4566" customFormat="1" x14ac:dyDescent="0.25"/>
    <row r="4567" customFormat="1" x14ac:dyDescent="0.25"/>
    <row r="4568" customFormat="1" x14ac:dyDescent="0.25"/>
    <row r="4569" customFormat="1" x14ac:dyDescent="0.25"/>
    <row r="4570" customFormat="1" x14ac:dyDescent="0.25"/>
    <row r="4571" customFormat="1" x14ac:dyDescent="0.25"/>
    <row r="4572" customFormat="1" x14ac:dyDescent="0.25"/>
    <row r="4573" customFormat="1" x14ac:dyDescent="0.25"/>
    <row r="4574" customFormat="1" x14ac:dyDescent="0.25"/>
    <row r="4575" customFormat="1" x14ac:dyDescent="0.25"/>
    <row r="4576" customFormat="1" x14ac:dyDescent="0.25"/>
    <row r="4577" customFormat="1" x14ac:dyDescent="0.25"/>
    <row r="4578" customFormat="1" x14ac:dyDescent="0.25"/>
    <row r="4579" customFormat="1" x14ac:dyDescent="0.25"/>
    <row r="4580" customFormat="1" x14ac:dyDescent="0.25"/>
    <row r="4581" customFormat="1" x14ac:dyDescent="0.25"/>
    <row r="4582" customFormat="1" x14ac:dyDescent="0.25"/>
    <row r="4583" customFormat="1" x14ac:dyDescent="0.25"/>
    <row r="4584" customFormat="1" x14ac:dyDescent="0.25"/>
    <row r="4585" customFormat="1" x14ac:dyDescent="0.25"/>
    <row r="4586" customFormat="1" x14ac:dyDescent="0.25"/>
    <row r="4587" customFormat="1" x14ac:dyDescent="0.25"/>
    <row r="4588" customFormat="1" x14ac:dyDescent="0.25"/>
    <row r="4589" customFormat="1" x14ac:dyDescent="0.25"/>
    <row r="4590" customFormat="1" x14ac:dyDescent="0.25"/>
    <row r="4591" customFormat="1" x14ac:dyDescent="0.25"/>
    <row r="4592" customFormat="1" x14ac:dyDescent="0.25"/>
    <row r="4593" customFormat="1" x14ac:dyDescent="0.25"/>
    <row r="4594" customFormat="1" x14ac:dyDescent="0.25"/>
    <row r="4595" customFormat="1" x14ac:dyDescent="0.25"/>
    <row r="4596" customFormat="1" x14ac:dyDescent="0.25"/>
    <row r="4597" customFormat="1" x14ac:dyDescent="0.25"/>
    <row r="4598" customFormat="1" x14ac:dyDescent="0.25"/>
    <row r="4599" customFormat="1" x14ac:dyDescent="0.25"/>
    <row r="4600" customFormat="1" x14ac:dyDescent="0.25"/>
    <row r="4601" customFormat="1" x14ac:dyDescent="0.25"/>
    <row r="4602" customFormat="1" x14ac:dyDescent="0.25"/>
    <row r="4603" customFormat="1" x14ac:dyDescent="0.25"/>
    <row r="4604" customFormat="1" x14ac:dyDescent="0.25"/>
    <row r="4605" customFormat="1" x14ac:dyDescent="0.25"/>
    <row r="4606" customFormat="1" x14ac:dyDescent="0.25"/>
    <row r="4607" customFormat="1" x14ac:dyDescent="0.25"/>
    <row r="4608" customFormat="1" x14ac:dyDescent="0.25"/>
    <row r="4609" customFormat="1" x14ac:dyDescent="0.25"/>
    <row r="4610" customFormat="1" x14ac:dyDescent="0.25"/>
    <row r="4611" customFormat="1" x14ac:dyDescent="0.25"/>
    <row r="4612" customFormat="1" x14ac:dyDescent="0.25"/>
    <row r="4613" customFormat="1" x14ac:dyDescent="0.25"/>
    <row r="4614" customFormat="1" x14ac:dyDescent="0.25"/>
    <row r="4615" customFormat="1" x14ac:dyDescent="0.25"/>
    <row r="4616" customFormat="1" x14ac:dyDescent="0.25"/>
    <row r="4617" customFormat="1" x14ac:dyDescent="0.25"/>
    <row r="4618" customFormat="1" x14ac:dyDescent="0.25"/>
    <row r="4619" customFormat="1" x14ac:dyDescent="0.25"/>
    <row r="4620" customFormat="1" x14ac:dyDescent="0.25"/>
    <row r="4621" customFormat="1" x14ac:dyDescent="0.25"/>
    <row r="4622" customFormat="1" x14ac:dyDescent="0.25"/>
    <row r="4623" customFormat="1" x14ac:dyDescent="0.25"/>
    <row r="4624" customFormat="1" x14ac:dyDescent="0.25"/>
    <row r="4625" customFormat="1" x14ac:dyDescent="0.25"/>
    <row r="4626" customFormat="1" x14ac:dyDescent="0.25"/>
    <row r="4627" customFormat="1" x14ac:dyDescent="0.25"/>
    <row r="4628" customFormat="1" x14ac:dyDescent="0.25"/>
    <row r="4629" customFormat="1" x14ac:dyDescent="0.25"/>
    <row r="4630" customFormat="1" x14ac:dyDescent="0.25"/>
    <row r="4631" customFormat="1" x14ac:dyDescent="0.25"/>
    <row r="4632" customFormat="1" x14ac:dyDescent="0.25"/>
    <row r="4633" customFormat="1" x14ac:dyDescent="0.25"/>
    <row r="4634" customFormat="1" x14ac:dyDescent="0.25"/>
    <row r="4635" customFormat="1" x14ac:dyDescent="0.25"/>
    <row r="4636" customFormat="1" x14ac:dyDescent="0.25"/>
    <row r="4637" customFormat="1" x14ac:dyDescent="0.25"/>
    <row r="4638" customFormat="1" x14ac:dyDescent="0.25"/>
    <row r="4639" customFormat="1" x14ac:dyDescent="0.25"/>
    <row r="4640" customFormat="1" x14ac:dyDescent="0.25"/>
    <row r="4641" customFormat="1" x14ac:dyDescent="0.25"/>
    <row r="4642" customFormat="1" x14ac:dyDescent="0.25"/>
    <row r="4643" customFormat="1" x14ac:dyDescent="0.25"/>
    <row r="4644" customFormat="1" x14ac:dyDescent="0.25"/>
    <row r="4645" customFormat="1" x14ac:dyDescent="0.25"/>
    <row r="4646" customFormat="1" x14ac:dyDescent="0.25"/>
    <row r="4647" customFormat="1" x14ac:dyDescent="0.25"/>
    <row r="4648" customFormat="1" x14ac:dyDescent="0.25"/>
    <row r="4649" customFormat="1" x14ac:dyDescent="0.25"/>
    <row r="4650" customFormat="1" x14ac:dyDescent="0.25"/>
    <row r="4651" customFormat="1" x14ac:dyDescent="0.25"/>
    <row r="4652" customFormat="1" x14ac:dyDescent="0.25"/>
    <row r="4653" customFormat="1" x14ac:dyDescent="0.25"/>
    <row r="4654" customFormat="1" x14ac:dyDescent="0.25"/>
    <row r="4655" customFormat="1" x14ac:dyDescent="0.25"/>
    <row r="4656" customFormat="1" x14ac:dyDescent="0.25"/>
    <row r="4657" customFormat="1" x14ac:dyDescent="0.25"/>
    <row r="4658" customFormat="1" x14ac:dyDescent="0.25"/>
    <row r="4659" customFormat="1" x14ac:dyDescent="0.25"/>
    <row r="4660" customFormat="1" x14ac:dyDescent="0.25"/>
    <row r="4661" customFormat="1" x14ac:dyDescent="0.25"/>
    <row r="4662" customFormat="1" x14ac:dyDescent="0.25"/>
    <row r="4663" customFormat="1" x14ac:dyDescent="0.25"/>
    <row r="4664" customFormat="1" x14ac:dyDescent="0.25"/>
    <row r="4665" customFormat="1" x14ac:dyDescent="0.25"/>
    <row r="4666" customFormat="1" x14ac:dyDescent="0.25"/>
    <row r="4667" customFormat="1" x14ac:dyDescent="0.25"/>
    <row r="4668" customFormat="1" x14ac:dyDescent="0.25"/>
    <row r="4669" customFormat="1" x14ac:dyDescent="0.25"/>
    <row r="4670" customFormat="1" x14ac:dyDescent="0.25"/>
    <row r="4671" customFormat="1" x14ac:dyDescent="0.25"/>
    <row r="4672" customFormat="1" x14ac:dyDescent="0.25"/>
    <row r="4673" customFormat="1" x14ac:dyDescent="0.25"/>
    <row r="4674" customFormat="1" x14ac:dyDescent="0.25"/>
    <row r="4675" customFormat="1" x14ac:dyDescent="0.25"/>
    <row r="4676" customFormat="1" x14ac:dyDescent="0.25"/>
    <row r="4677" customFormat="1" x14ac:dyDescent="0.25"/>
    <row r="4678" customFormat="1" x14ac:dyDescent="0.25"/>
    <row r="4679" customFormat="1" x14ac:dyDescent="0.25"/>
    <row r="4680" customFormat="1" x14ac:dyDescent="0.25"/>
    <row r="4681" customFormat="1" x14ac:dyDescent="0.25"/>
    <row r="4682" customFormat="1" x14ac:dyDescent="0.25"/>
    <row r="4683" customFormat="1" x14ac:dyDescent="0.25"/>
    <row r="4684" customFormat="1" x14ac:dyDescent="0.25"/>
    <row r="4685" customFormat="1" x14ac:dyDescent="0.25"/>
    <row r="4686" customFormat="1" x14ac:dyDescent="0.25"/>
    <row r="4687" customFormat="1" x14ac:dyDescent="0.25"/>
    <row r="4688" customFormat="1" x14ac:dyDescent="0.25"/>
    <row r="4689" customFormat="1" x14ac:dyDescent="0.25"/>
    <row r="4690" customFormat="1" x14ac:dyDescent="0.25"/>
    <row r="4691" customFormat="1" x14ac:dyDescent="0.25"/>
    <row r="4692" customFormat="1" x14ac:dyDescent="0.25"/>
    <row r="4693" customFormat="1" x14ac:dyDescent="0.25"/>
    <row r="4694" customFormat="1" x14ac:dyDescent="0.25"/>
    <row r="4695" customFormat="1" x14ac:dyDescent="0.25"/>
    <row r="4696" customFormat="1" x14ac:dyDescent="0.25"/>
    <row r="4697" customFormat="1" x14ac:dyDescent="0.25"/>
    <row r="4698" customFormat="1" x14ac:dyDescent="0.25"/>
    <row r="4699" customFormat="1" x14ac:dyDescent="0.25"/>
    <row r="4700" customFormat="1" x14ac:dyDescent="0.25"/>
    <row r="4701" customFormat="1" x14ac:dyDescent="0.25"/>
    <row r="4702" customFormat="1" x14ac:dyDescent="0.25"/>
    <row r="4703" customFormat="1" x14ac:dyDescent="0.25"/>
    <row r="4704" customFormat="1" x14ac:dyDescent="0.25"/>
    <row r="4705" customFormat="1" x14ac:dyDescent="0.25"/>
    <row r="4706" customFormat="1" x14ac:dyDescent="0.25"/>
    <row r="4707" customFormat="1" x14ac:dyDescent="0.25"/>
    <row r="4708" customFormat="1" x14ac:dyDescent="0.25"/>
    <row r="4709" customFormat="1" x14ac:dyDescent="0.25"/>
    <row r="4710" customFormat="1" x14ac:dyDescent="0.25"/>
    <row r="4711" customFormat="1" x14ac:dyDescent="0.25"/>
    <row r="4712" customFormat="1" x14ac:dyDescent="0.25"/>
    <row r="4713" customFormat="1" x14ac:dyDescent="0.25"/>
    <row r="4714" customFormat="1" x14ac:dyDescent="0.25"/>
    <row r="4715" customFormat="1" x14ac:dyDescent="0.25"/>
    <row r="4716" customFormat="1" x14ac:dyDescent="0.25"/>
    <row r="4717" customFormat="1" x14ac:dyDescent="0.25"/>
    <row r="4718" customFormat="1" x14ac:dyDescent="0.25"/>
    <row r="4719" customFormat="1" x14ac:dyDescent="0.25"/>
    <row r="4720" customFormat="1" x14ac:dyDescent="0.25"/>
    <row r="4721" customFormat="1" x14ac:dyDescent="0.25"/>
    <row r="4722" customFormat="1" x14ac:dyDescent="0.25"/>
    <row r="4723" customFormat="1" x14ac:dyDescent="0.25"/>
    <row r="4724" customFormat="1" x14ac:dyDescent="0.25"/>
    <row r="4725" customFormat="1" x14ac:dyDescent="0.25"/>
    <row r="4726" customFormat="1" x14ac:dyDescent="0.25"/>
    <row r="4727" customFormat="1" x14ac:dyDescent="0.25"/>
    <row r="4728" customFormat="1" x14ac:dyDescent="0.25"/>
    <row r="4729" customFormat="1" x14ac:dyDescent="0.25"/>
    <row r="4730" customFormat="1" x14ac:dyDescent="0.25"/>
    <row r="4731" customFormat="1" x14ac:dyDescent="0.25"/>
    <row r="4732" customFormat="1" x14ac:dyDescent="0.25"/>
    <row r="4733" customFormat="1" x14ac:dyDescent="0.25"/>
    <row r="4734" customFormat="1" x14ac:dyDescent="0.25"/>
    <row r="4735" customFormat="1" x14ac:dyDescent="0.25"/>
    <row r="4736" customFormat="1" x14ac:dyDescent="0.25"/>
    <row r="4737" customFormat="1" x14ac:dyDescent="0.25"/>
    <row r="4738" customFormat="1" x14ac:dyDescent="0.25"/>
    <row r="4739" customFormat="1" x14ac:dyDescent="0.25"/>
    <row r="4740" customFormat="1" x14ac:dyDescent="0.25"/>
    <row r="4741" customFormat="1" x14ac:dyDescent="0.25"/>
    <row r="4742" customFormat="1" x14ac:dyDescent="0.25"/>
    <row r="4743" customFormat="1" x14ac:dyDescent="0.25"/>
    <row r="4744" customFormat="1" x14ac:dyDescent="0.25"/>
    <row r="4745" customFormat="1" x14ac:dyDescent="0.25"/>
    <row r="4746" customFormat="1" x14ac:dyDescent="0.25"/>
    <row r="4747" customFormat="1" x14ac:dyDescent="0.25"/>
    <row r="4748" customFormat="1" x14ac:dyDescent="0.25"/>
    <row r="4749" customFormat="1" x14ac:dyDescent="0.25"/>
    <row r="4750" customFormat="1" x14ac:dyDescent="0.25"/>
    <row r="4751" customFormat="1" x14ac:dyDescent="0.25"/>
    <row r="4752" customFormat="1" x14ac:dyDescent="0.25"/>
    <row r="4753" customFormat="1" x14ac:dyDescent="0.25"/>
    <row r="4754" customFormat="1" x14ac:dyDescent="0.25"/>
    <row r="4755" customFormat="1" x14ac:dyDescent="0.25"/>
    <row r="4756" customFormat="1" x14ac:dyDescent="0.25"/>
    <row r="4757" customFormat="1" x14ac:dyDescent="0.25"/>
    <row r="4758" customFormat="1" x14ac:dyDescent="0.25"/>
    <row r="4759" customFormat="1" x14ac:dyDescent="0.25"/>
    <row r="4760" customFormat="1" x14ac:dyDescent="0.25"/>
    <row r="4761" customFormat="1" x14ac:dyDescent="0.25"/>
    <row r="4762" customFormat="1" x14ac:dyDescent="0.25"/>
    <row r="4763" customFormat="1" x14ac:dyDescent="0.25"/>
    <row r="4764" customFormat="1" x14ac:dyDescent="0.25"/>
    <row r="4765" customFormat="1" x14ac:dyDescent="0.25"/>
    <row r="4766" customFormat="1" x14ac:dyDescent="0.25"/>
    <row r="4767" customFormat="1" x14ac:dyDescent="0.25"/>
    <row r="4768" customFormat="1" x14ac:dyDescent="0.25"/>
    <row r="4769" customFormat="1" x14ac:dyDescent="0.25"/>
    <row r="4770" customFormat="1" x14ac:dyDescent="0.25"/>
    <row r="4771" customFormat="1" x14ac:dyDescent="0.25"/>
    <row r="4772" customFormat="1" x14ac:dyDescent="0.25"/>
    <row r="4773" customFormat="1" x14ac:dyDescent="0.25"/>
    <row r="4774" customFormat="1" x14ac:dyDescent="0.25"/>
    <row r="4775" customFormat="1" x14ac:dyDescent="0.25"/>
    <row r="4776" customFormat="1" x14ac:dyDescent="0.25"/>
    <row r="4777" customFormat="1" x14ac:dyDescent="0.25"/>
    <row r="4778" customFormat="1" x14ac:dyDescent="0.25"/>
    <row r="4779" customFormat="1" x14ac:dyDescent="0.25"/>
    <row r="4780" customFormat="1" x14ac:dyDescent="0.25"/>
    <row r="4781" customFormat="1" x14ac:dyDescent="0.25"/>
    <row r="4782" customFormat="1" x14ac:dyDescent="0.25"/>
    <row r="4783" customFormat="1" x14ac:dyDescent="0.25"/>
    <row r="4784" customFormat="1" x14ac:dyDescent="0.25"/>
    <row r="4785" customFormat="1" x14ac:dyDescent="0.25"/>
    <row r="4786" customFormat="1" x14ac:dyDescent="0.25"/>
    <row r="4787" customFormat="1" x14ac:dyDescent="0.25"/>
    <row r="4788" customFormat="1" x14ac:dyDescent="0.25"/>
    <row r="4789" customFormat="1" x14ac:dyDescent="0.25"/>
    <row r="4790" customFormat="1" x14ac:dyDescent="0.25"/>
    <row r="4791" customFormat="1" x14ac:dyDescent="0.25"/>
    <row r="4792" customFormat="1" x14ac:dyDescent="0.25"/>
    <row r="4793" customFormat="1" x14ac:dyDescent="0.25"/>
    <row r="4794" customFormat="1" x14ac:dyDescent="0.25"/>
    <row r="4795" customFormat="1" x14ac:dyDescent="0.25"/>
    <row r="4796" customFormat="1" x14ac:dyDescent="0.25"/>
    <row r="4797" customFormat="1" x14ac:dyDescent="0.25"/>
    <row r="4798" customFormat="1" x14ac:dyDescent="0.25"/>
    <row r="4799" customFormat="1" x14ac:dyDescent="0.25"/>
    <row r="4800" customFormat="1" x14ac:dyDescent="0.25"/>
    <row r="4801" customFormat="1" x14ac:dyDescent="0.25"/>
    <row r="4802" customFormat="1" x14ac:dyDescent="0.25"/>
    <row r="4803" customFormat="1" x14ac:dyDescent="0.25"/>
    <row r="4804" customFormat="1" x14ac:dyDescent="0.25"/>
    <row r="4805" customFormat="1" x14ac:dyDescent="0.25"/>
    <row r="4806" customFormat="1" x14ac:dyDescent="0.25"/>
    <row r="4807" customFormat="1" x14ac:dyDescent="0.25"/>
    <row r="4808" customFormat="1" x14ac:dyDescent="0.25"/>
    <row r="4809" customFormat="1" x14ac:dyDescent="0.25"/>
    <row r="4810" customFormat="1" x14ac:dyDescent="0.25"/>
    <row r="4811" customFormat="1" x14ac:dyDescent="0.25"/>
    <row r="4812" customFormat="1" x14ac:dyDescent="0.25"/>
    <row r="4813" customFormat="1" x14ac:dyDescent="0.25"/>
    <row r="4814" customFormat="1" x14ac:dyDescent="0.25"/>
    <row r="4815" customFormat="1" x14ac:dyDescent="0.25"/>
    <row r="4816" customFormat="1" x14ac:dyDescent="0.25"/>
    <row r="4817" customFormat="1" x14ac:dyDescent="0.25"/>
    <row r="4818" customFormat="1" x14ac:dyDescent="0.25"/>
    <row r="4819" customFormat="1" x14ac:dyDescent="0.25"/>
    <row r="4820" customFormat="1" x14ac:dyDescent="0.25"/>
    <row r="4821" customFormat="1" x14ac:dyDescent="0.25"/>
    <row r="4822" customFormat="1" x14ac:dyDescent="0.25"/>
    <row r="4823" customFormat="1" x14ac:dyDescent="0.25"/>
    <row r="4824" customFormat="1" x14ac:dyDescent="0.25"/>
    <row r="4825" customFormat="1" x14ac:dyDescent="0.25"/>
    <row r="4826" customFormat="1" x14ac:dyDescent="0.25"/>
    <row r="4827" customFormat="1" x14ac:dyDescent="0.25"/>
    <row r="4828" customFormat="1" x14ac:dyDescent="0.25"/>
    <row r="4829" customFormat="1" x14ac:dyDescent="0.25"/>
    <row r="4830" customFormat="1" x14ac:dyDescent="0.25"/>
    <row r="4831" customFormat="1" x14ac:dyDescent="0.25"/>
    <row r="4832" customFormat="1" x14ac:dyDescent="0.25"/>
    <row r="4833" customFormat="1" x14ac:dyDescent="0.25"/>
    <row r="4834" customFormat="1" x14ac:dyDescent="0.25"/>
    <row r="4835" customFormat="1" x14ac:dyDescent="0.25"/>
    <row r="4836" customFormat="1" x14ac:dyDescent="0.25"/>
    <row r="4837" customFormat="1" x14ac:dyDescent="0.25"/>
    <row r="4838" customFormat="1" x14ac:dyDescent="0.25"/>
    <row r="4839" customFormat="1" x14ac:dyDescent="0.25"/>
    <row r="4840" customFormat="1" x14ac:dyDescent="0.25"/>
    <row r="4841" customFormat="1" x14ac:dyDescent="0.25"/>
    <row r="4842" customFormat="1" x14ac:dyDescent="0.25"/>
    <row r="4843" customFormat="1" x14ac:dyDescent="0.25"/>
    <row r="4844" customFormat="1" x14ac:dyDescent="0.25"/>
    <row r="4845" customFormat="1" x14ac:dyDescent="0.25"/>
    <row r="4846" customFormat="1" x14ac:dyDescent="0.25"/>
    <row r="4847" customFormat="1" x14ac:dyDescent="0.25"/>
    <row r="4848" customFormat="1" x14ac:dyDescent="0.25"/>
    <row r="4849" customFormat="1" x14ac:dyDescent="0.25"/>
    <row r="4850" customFormat="1" x14ac:dyDescent="0.25"/>
    <row r="4851" customFormat="1" x14ac:dyDescent="0.25"/>
    <row r="4852" customFormat="1" x14ac:dyDescent="0.25"/>
    <row r="4853" customFormat="1" x14ac:dyDescent="0.25"/>
    <row r="4854" customFormat="1" x14ac:dyDescent="0.25"/>
    <row r="4855" customFormat="1" x14ac:dyDescent="0.25"/>
    <row r="4856" customFormat="1" x14ac:dyDescent="0.25"/>
    <row r="4857" customFormat="1" x14ac:dyDescent="0.25"/>
    <row r="4858" customFormat="1" x14ac:dyDescent="0.25"/>
    <row r="4859" customFormat="1" x14ac:dyDescent="0.25"/>
    <row r="4860" customFormat="1" x14ac:dyDescent="0.25"/>
    <row r="4861" customFormat="1" x14ac:dyDescent="0.25"/>
    <row r="4862" customFormat="1" x14ac:dyDescent="0.25"/>
    <row r="4863" customFormat="1" x14ac:dyDescent="0.25"/>
    <row r="4864" customFormat="1" x14ac:dyDescent="0.25"/>
    <row r="4865" customFormat="1" x14ac:dyDescent="0.25"/>
    <row r="4866" customFormat="1" x14ac:dyDescent="0.25"/>
    <row r="4867" customFormat="1" x14ac:dyDescent="0.25"/>
    <row r="4868" customFormat="1" x14ac:dyDescent="0.25"/>
    <row r="4869" customFormat="1" x14ac:dyDescent="0.25"/>
    <row r="4870" customFormat="1" x14ac:dyDescent="0.25"/>
    <row r="4871" customFormat="1" x14ac:dyDescent="0.25"/>
    <row r="4872" customFormat="1" x14ac:dyDescent="0.25"/>
    <row r="4873" customFormat="1" x14ac:dyDescent="0.25"/>
    <row r="4874" customFormat="1" x14ac:dyDescent="0.25"/>
    <row r="4875" customFormat="1" x14ac:dyDescent="0.25"/>
    <row r="4876" customFormat="1" x14ac:dyDescent="0.25"/>
    <row r="4877" customFormat="1" x14ac:dyDescent="0.25"/>
    <row r="4878" customFormat="1" x14ac:dyDescent="0.25"/>
    <row r="4879" customFormat="1" x14ac:dyDescent="0.25"/>
    <row r="4880" customFormat="1" x14ac:dyDescent="0.25"/>
    <row r="4881" customFormat="1" x14ac:dyDescent="0.25"/>
    <row r="4882" customFormat="1" x14ac:dyDescent="0.25"/>
    <row r="4883" customFormat="1" x14ac:dyDescent="0.25"/>
    <row r="4884" customFormat="1" x14ac:dyDescent="0.25"/>
    <row r="4885" customFormat="1" x14ac:dyDescent="0.25"/>
    <row r="4886" customFormat="1" x14ac:dyDescent="0.25"/>
    <row r="4887" customFormat="1" x14ac:dyDescent="0.25"/>
    <row r="4888" customFormat="1" x14ac:dyDescent="0.25"/>
    <row r="4889" customFormat="1" x14ac:dyDescent="0.25"/>
    <row r="4890" customFormat="1" x14ac:dyDescent="0.25"/>
    <row r="4891" customFormat="1" x14ac:dyDescent="0.25"/>
    <row r="4892" customFormat="1" x14ac:dyDescent="0.25"/>
    <row r="4893" customFormat="1" x14ac:dyDescent="0.25"/>
    <row r="4894" customFormat="1" x14ac:dyDescent="0.25"/>
    <row r="4895" customFormat="1" x14ac:dyDescent="0.25"/>
    <row r="4896" customFormat="1" x14ac:dyDescent="0.25"/>
    <row r="4897" customFormat="1" x14ac:dyDescent="0.25"/>
    <row r="4898" customFormat="1" x14ac:dyDescent="0.25"/>
    <row r="4899" customFormat="1" x14ac:dyDescent="0.25"/>
    <row r="4900" customFormat="1" x14ac:dyDescent="0.25"/>
    <row r="4901" customFormat="1" x14ac:dyDescent="0.25"/>
    <row r="4902" customFormat="1" x14ac:dyDescent="0.25"/>
    <row r="4903" customFormat="1" x14ac:dyDescent="0.25"/>
    <row r="4904" customFormat="1" x14ac:dyDescent="0.25"/>
    <row r="4905" customFormat="1" x14ac:dyDescent="0.25"/>
    <row r="4906" customFormat="1" x14ac:dyDescent="0.25"/>
    <row r="4907" customFormat="1" x14ac:dyDescent="0.25"/>
    <row r="4908" customFormat="1" x14ac:dyDescent="0.25"/>
    <row r="4909" customFormat="1" x14ac:dyDescent="0.25"/>
    <row r="4910" customFormat="1" x14ac:dyDescent="0.25"/>
    <row r="4911" customFormat="1" x14ac:dyDescent="0.25"/>
    <row r="4912" customFormat="1" x14ac:dyDescent="0.25"/>
    <row r="4913" customFormat="1" x14ac:dyDescent="0.25"/>
    <row r="4914" customFormat="1" x14ac:dyDescent="0.25"/>
    <row r="4915" customFormat="1" x14ac:dyDescent="0.25"/>
    <row r="4916" customFormat="1" x14ac:dyDescent="0.25"/>
    <row r="4917" customFormat="1" x14ac:dyDescent="0.25"/>
    <row r="4918" customFormat="1" x14ac:dyDescent="0.25"/>
    <row r="4919" customFormat="1" x14ac:dyDescent="0.25"/>
    <row r="4920" customFormat="1" x14ac:dyDescent="0.25"/>
    <row r="4921" customFormat="1" x14ac:dyDescent="0.25"/>
    <row r="4922" customFormat="1" x14ac:dyDescent="0.25"/>
    <row r="4923" customFormat="1" x14ac:dyDescent="0.25"/>
    <row r="4924" customFormat="1" x14ac:dyDescent="0.25"/>
    <row r="4925" customFormat="1" x14ac:dyDescent="0.25"/>
    <row r="4926" customFormat="1" x14ac:dyDescent="0.25"/>
    <row r="4927" customFormat="1" x14ac:dyDescent="0.25"/>
    <row r="4928" customFormat="1" x14ac:dyDescent="0.25"/>
    <row r="4929" customFormat="1" x14ac:dyDescent="0.25"/>
    <row r="4930" customFormat="1" x14ac:dyDescent="0.25"/>
    <row r="4931" customFormat="1" x14ac:dyDescent="0.25"/>
    <row r="4932" customFormat="1" x14ac:dyDescent="0.25"/>
    <row r="4933" customFormat="1" x14ac:dyDescent="0.25"/>
    <row r="4934" customFormat="1" x14ac:dyDescent="0.25"/>
    <row r="4935" customFormat="1" x14ac:dyDescent="0.25"/>
    <row r="4936" customFormat="1" x14ac:dyDescent="0.25"/>
    <row r="4937" customFormat="1" x14ac:dyDescent="0.25"/>
    <row r="4938" customFormat="1" x14ac:dyDescent="0.25"/>
    <row r="4939" customFormat="1" x14ac:dyDescent="0.25"/>
    <row r="4940" customFormat="1" x14ac:dyDescent="0.25"/>
    <row r="4941" customFormat="1" x14ac:dyDescent="0.25"/>
    <row r="4942" customFormat="1" x14ac:dyDescent="0.25"/>
    <row r="4943" customFormat="1" x14ac:dyDescent="0.25"/>
    <row r="4944" customFormat="1" x14ac:dyDescent="0.25"/>
    <row r="4945" customFormat="1" x14ac:dyDescent="0.25"/>
    <row r="4946" customFormat="1" x14ac:dyDescent="0.25"/>
    <row r="4947" customFormat="1" x14ac:dyDescent="0.25"/>
    <row r="4948" customFormat="1" x14ac:dyDescent="0.25"/>
    <row r="4949" customFormat="1" x14ac:dyDescent="0.25"/>
    <row r="4950" customFormat="1" x14ac:dyDescent="0.25"/>
    <row r="4951" customFormat="1" x14ac:dyDescent="0.25"/>
    <row r="4952" customFormat="1" x14ac:dyDescent="0.25"/>
    <row r="4953" customFormat="1" x14ac:dyDescent="0.25"/>
    <row r="4954" customFormat="1" x14ac:dyDescent="0.25"/>
    <row r="4955" customFormat="1" x14ac:dyDescent="0.25"/>
    <row r="4956" customFormat="1" x14ac:dyDescent="0.25"/>
    <row r="4957" customFormat="1" x14ac:dyDescent="0.25"/>
    <row r="4958" customFormat="1" x14ac:dyDescent="0.25"/>
    <row r="4959" customFormat="1" x14ac:dyDescent="0.25"/>
    <row r="4960" customFormat="1" x14ac:dyDescent="0.25"/>
    <row r="4961" customFormat="1" x14ac:dyDescent="0.25"/>
    <row r="4962" customFormat="1" x14ac:dyDescent="0.25"/>
    <row r="4963" customFormat="1" x14ac:dyDescent="0.25"/>
    <row r="4964" customFormat="1" x14ac:dyDescent="0.25"/>
    <row r="4965" customFormat="1" x14ac:dyDescent="0.25"/>
    <row r="4966" customFormat="1" x14ac:dyDescent="0.25"/>
    <row r="4967" customFormat="1" x14ac:dyDescent="0.25"/>
    <row r="4968" customFormat="1" x14ac:dyDescent="0.25"/>
    <row r="4969" customFormat="1" x14ac:dyDescent="0.25"/>
    <row r="4970" customFormat="1" x14ac:dyDescent="0.25"/>
    <row r="4971" customFormat="1" x14ac:dyDescent="0.25"/>
    <row r="4972" customFormat="1" x14ac:dyDescent="0.25"/>
    <row r="4973" customFormat="1" x14ac:dyDescent="0.25"/>
    <row r="4974" customFormat="1" x14ac:dyDescent="0.25"/>
    <row r="4975" customFormat="1" x14ac:dyDescent="0.25"/>
    <row r="4976" customFormat="1" x14ac:dyDescent="0.25"/>
    <row r="4977" customFormat="1" x14ac:dyDescent="0.25"/>
    <row r="4978" customFormat="1" x14ac:dyDescent="0.25"/>
    <row r="4979" customFormat="1" x14ac:dyDescent="0.25"/>
    <row r="4980" customFormat="1" x14ac:dyDescent="0.25"/>
    <row r="4981" customFormat="1" x14ac:dyDescent="0.25"/>
    <row r="4982" customFormat="1" x14ac:dyDescent="0.25"/>
    <row r="4983" customFormat="1" x14ac:dyDescent="0.25"/>
    <row r="4984" customFormat="1" x14ac:dyDescent="0.25"/>
    <row r="4985" customFormat="1" x14ac:dyDescent="0.25"/>
    <row r="4986" customFormat="1" x14ac:dyDescent="0.25"/>
    <row r="4987" customFormat="1" x14ac:dyDescent="0.25"/>
    <row r="4988" customFormat="1" x14ac:dyDescent="0.25"/>
    <row r="4989" customFormat="1" x14ac:dyDescent="0.25"/>
    <row r="4990" customFormat="1" x14ac:dyDescent="0.25"/>
    <row r="4991" customFormat="1" x14ac:dyDescent="0.25"/>
    <row r="4992" customFormat="1" x14ac:dyDescent="0.25"/>
    <row r="4993" customFormat="1" x14ac:dyDescent="0.25"/>
    <row r="4994" customFormat="1" x14ac:dyDescent="0.25"/>
    <row r="4995" customFormat="1" x14ac:dyDescent="0.25"/>
    <row r="4996" customFormat="1" x14ac:dyDescent="0.25"/>
    <row r="4997" customFormat="1" x14ac:dyDescent="0.25"/>
    <row r="4998" customFormat="1" x14ac:dyDescent="0.25"/>
    <row r="4999" customFormat="1" x14ac:dyDescent="0.25"/>
    <row r="5000" customFormat="1" x14ac:dyDescent="0.25"/>
    <row r="5001" customFormat="1" x14ac:dyDescent="0.25"/>
    <row r="5002" customFormat="1" x14ac:dyDescent="0.25"/>
    <row r="5003" customFormat="1" x14ac:dyDescent="0.25"/>
    <row r="5004" customFormat="1" x14ac:dyDescent="0.25"/>
    <row r="5005" customFormat="1" x14ac:dyDescent="0.25"/>
    <row r="5006" customFormat="1" x14ac:dyDescent="0.25"/>
    <row r="5007" customFormat="1" x14ac:dyDescent="0.25"/>
    <row r="5008" customFormat="1" x14ac:dyDescent="0.25"/>
    <row r="5009" customFormat="1" x14ac:dyDescent="0.25"/>
    <row r="5010" customFormat="1" x14ac:dyDescent="0.25"/>
    <row r="5011" customFormat="1" x14ac:dyDescent="0.25"/>
    <row r="5012" customFormat="1" x14ac:dyDescent="0.25"/>
    <row r="5013" customFormat="1" x14ac:dyDescent="0.25"/>
    <row r="5014" customFormat="1" x14ac:dyDescent="0.25"/>
    <row r="5015" customFormat="1" x14ac:dyDescent="0.25"/>
    <row r="5016" customFormat="1" x14ac:dyDescent="0.25"/>
    <row r="5017" customFormat="1" x14ac:dyDescent="0.25"/>
    <row r="5018" customFormat="1" x14ac:dyDescent="0.25"/>
    <row r="5019" customFormat="1" x14ac:dyDescent="0.25"/>
    <row r="5020" customFormat="1" x14ac:dyDescent="0.25"/>
    <row r="5021" customFormat="1" x14ac:dyDescent="0.25"/>
    <row r="5022" customFormat="1" x14ac:dyDescent="0.25"/>
    <row r="5023" customFormat="1" x14ac:dyDescent="0.25"/>
    <row r="5024" customFormat="1" x14ac:dyDescent="0.25"/>
    <row r="5025" customFormat="1" x14ac:dyDescent="0.25"/>
    <row r="5026" customFormat="1" x14ac:dyDescent="0.25"/>
    <row r="5027" customFormat="1" x14ac:dyDescent="0.25"/>
    <row r="5028" customFormat="1" x14ac:dyDescent="0.25"/>
    <row r="5029" customFormat="1" x14ac:dyDescent="0.25"/>
    <row r="5030" customFormat="1" x14ac:dyDescent="0.25"/>
    <row r="5031" customFormat="1" x14ac:dyDescent="0.25"/>
    <row r="5032" customFormat="1" x14ac:dyDescent="0.25"/>
    <row r="5033" customFormat="1" x14ac:dyDescent="0.25"/>
    <row r="5034" customFormat="1" x14ac:dyDescent="0.25"/>
    <row r="5035" customFormat="1" x14ac:dyDescent="0.25"/>
    <row r="5036" customFormat="1" x14ac:dyDescent="0.25"/>
    <row r="5037" customFormat="1" x14ac:dyDescent="0.25"/>
    <row r="5038" customFormat="1" x14ac:dyDescent="0.25"/>
    <row r="5039" customFormat="1" x14ac:dyDescent="0.25"/>
    <row r="5040" customFormat="1" x14ac:dyDescent="0.25"/>
    <row r="5041" customFormat="1" x14ac:dyDescent="0.25"/>
    <row r="5042" customFormat="1" x14ac:dyDescent="0.25"/>
    <row r="5043" customFormat="1" x14ac:dyDescent="0.25"/>
    <row r="5044" customFormat="1" x14ac:dyDescent="0.25"/>
    <row r="5045" customFormat="1" x14ac:dyDescent="0.25"/>
    <row r="5046" customFormat="1" x14ac:dyDescent="0.25"/>
    <row r="5047" customFormat="1" x14ac:dyDescent="0.25"/>
    <row r="5048" customFormat="1" x14ac:dyDescent="0.25"/>
    <row r="5049" customFormat="1" x14ac:dyDescent="0.25"/>
    <row r="5050" customFormat="1" x14ac:dyDescent="0.25"/>
    <row r="5051" customFormat="1" x14ac:dyDescent="0.25"/>
    <row r="5052" customFormat="1" x14ac:dyDescent="0.25"/>
    <row r="5053" customFormat="1" x14ac:dyDescent="0.25"/>
    <row r="5054" customFormat="1" x14ac:dyDescent="0.25"/>
    <row r="5055" customFormat="1" x14ac:dyDescent="0.25"/>
    <row r="5056" customFormat="1" x14ac:dyDescent="0.25"/>
    <row r="5057" customFormat="1" x14ac:dyDescent="0.25"/>
    <row r="5058" customFormat="1" x14ac:dyDescent="0.25"/>
    <row r="5059" customFormat="1" x14ac:dyDescent="0.25"/>
    <row r="5060" customFormat="1" x14ac:dyDescent="0.25"/>
    <row r="5061" customFormat="1" x14ac:dyDescent="0.25"/>
    <row r="5062" customFormat="1" x14ac:dyDescent="0.25"/>
    <row r="5063" customFormat="1" x14ac:dyDescent="0.25"/>
    <row r="5064" customFormat="1" x14ac:dyDescent="0.25"/>
    <row r="5065" customFormat="1" x14ac:dyDescent="0.25"/>
    <row r="5066" customFormat="1" x14ac:dyDescent="0.25"/>
    <row r="5067" customFormat="1" x14ac:dyDescent="0.25"/>
    <row r="5068" customFormat="1" x14ac:dyDescent="0.25"/>
    <row r="5069" customFormat="1" x14ac:dyDescent="0.25"/>
    <row r="5070" customFormat="1" x14ac:dyDescent="0.25"/>
    <row r="5071" customFormat="1" x14ac:dyDescent="0.25"/>
    <row r="5072" customFormat="1" x14ac:dyDescent="0.25"/>
    <row r="5073" customFormat="1" x14ac:dyDescent="0.25"/>
    <row r="5074" customFormat="1" x14ac:dyDescent="0.25"/>
    <row r="5075" customFormat="1" x14ac:dyDescent="0.25"/>
    <row r="5076" customFormat="1" x14ac:dyDescent="0.25"/>
    <row r="5077" customFormat="1" x14ac:dyDescent="0.25"/>
    <row r="5078" customFormat="1" x14ac:dyDescent="0.25"/>
    <row r="5079" customFormat="1" x14ac:dyDescent="0.25"/>
    <row r="5080" customFormat="1" x14ac:dyDescent="0.25"/>
    <row r="5081" customFormat="1" x14ac:dyDescent="0.25"/>
    <row r="5082" customFormat="1" x14ac:dyDescent="0.25"/>
    <row r="5083" customFormat="1" x14ac:dyDescent="0.25"/>
    <row r="5084" customFormat="1" x14ac:dyDescent="0.25"/>
    <row r="5085" customFormat="1" x14ac:dyDescent="0.25"/>
    <row r="5086" customFormat="1" x14ac:dyDescent="0.25"/>
    <row r="5087" customFormat="1" x14ac:dyDescent="0.25"/>
    <row r="5088" customFormat="1" x14ac:dyDescent="0.25"/>
    <row r="5089" customFormat="1" x14ac:dyDescent="0.25"/>
    <row r="5090" customFormat="1" x14ac:dyDescent="0.25"/>
    <row r="5091" customFormat="1" x14ac:dyDescent="0.25"/>
    <row r="5092" customFormat="1" x14ac:dyDescent="0.25"/>
    <row r="5093" customFormat="1" x14ac:dyDescent="0.25"/>
    <row r="5094" customFormat="1" x14ac:dyDescent="0.25"/>
    <row r="5095" customFormat="1" x14ac:dyDescent="0.25"/>
    <row r="5096" customFormat="1" x14ac:dyDescent="0.25"/>
    <row r="5097" customFormat="1" x14ac:dyDescent="0.25"/>
    <row r="5098" customFormat="1" x14ac:dyDescent="0.25"/>
    <row r="5099" customFormat="1" x14ac:dyDescent="0.25"/>
    <row r="5100" customFormat="1" x14ac:dyDescent="0.25"/>
    <row r="5101" customFormat="1" x14ac:dyDescent="0.25"/>
    <row r="5102" customFormat="1" x14ac:dyDescent="0.25"/>
    <row r="5103" customFormat="1" x14ac:dyDescent="0.25"/>
    <row r="5104" customFormat="1" x14ac:dyDescent="0.25"/>
    <row r="5105" customFormat="1" x14ac:dyDescent="0.25"/>
    <row r="5106" customFormat="1" x14ac:dyDescent="0.25"/>
    <row r="5107" customFormat="1" x14ac:dyDescent="0.25"/>
    <row r="5108" customFormat="1" x14ac:dyDescent="0.25"/>
    <row r="5109" customFormat="1" x14ac:dyDescent="0.25"/>
    <row r="5110" customFormat="1" x14ac:dyDescent="0.25"/>
    <row r="5111" customFormat="1" x14ac:dyDescent="0.25"/>
    <row r="5112" customFormat="1" x14ac:dyDescent="0.25"/>
    <row r="5113" customFormat="1" x14ac:dyDescent="0.25"/>
    <row r="5114" customFormat="1" x14ac:dyDescent="0.25"/>
    <row r="5115" customFormat="1" x14ac:dyDescent="0.25"/>
    <row r="5116" customFormat="1" x14ac:dyDescent="0.25"/>
    <row r="5117" customFormat="1" x14ac:dyDescent="0.25"/>
    <row r="5118" customFormat="1" x14ac:dyDescent="0.25"/>
    <row r="5119" customFormat="1" x14ac:dyDescent="0.25"/>
    <row r="5120" customFormat="1" x14ac:dyDescent="0.25"/>
    <row r="5121" customFormat="1" x14ac:dyDescent="0.25"/>
    <row r="5122" customFormat="1" x14ac:dyDescent="0.25"/>
    <row r="5123" customFormat="1" x14ac:dyDescent="0.25"/>
    <row r="5124" customFormat="1" x14ac:dyDescent="0.25"/>
    <row r="5125" customFormat="1" x14ac:dyDescent="0.25"/>
    <row r="5126" customFormat="1" x14ac:dyDescent="0.25"/>
    <row r="5127" customFormat="1" x14ac:dyDescent="0.25"/>
    <row r="5128" customFormat="1" x14ac:dyDescent="0.25"/>
    <row r="5129" customFormat="1" x14ac:dyDescent="0.25"/>
    <row r="5130" customFormat="1" x14ac:dyDescent="0.25"/>
    <row r="5131" customFormat="1" x14ac:dyDescent="0.25"/>
    <row r="5132" customFormat="1" x14ac:dyDescent="0.25"/>
    <row r="5133" customFormat="1" x14ac:dyDescent="0.25"/>
    <row r="5134" customFormat="1" x14ac:dyDescent="0.25"/>
    <row r="5135" customFormat="1" x14ac:dyDescent="0.25"/>
    <row r="5136" customFormat="1" x14ac:dyDescent="0.25"/>
    <row r="5137" customFormat="1" x14ac:dyDescent="0.25"/>
    <row r="5138" customFormat="1" x14ac:dyDescent="0.25"/>
    <row r="5139" customFormat="1" x14ac:dyDescent="0.25"/>
    <row r="5140" customFormat="1" x14ac:dyDescent="0.25"/>
    <row r="5141" customFormat="1" x14ac:dyDescent="0.25"/>
    <row r="5142" customFormat="1" x14ac:dyDescent="0.25"/>
    <row r="5143" customFormat="1" x14ac:dyDescent="0.25"/>
    <row r="5144" customFormat="1" x14ac:dyDescent="0.25"/>
    <row r="5145" customFormat="1" x14ac:dyDescent="0.25"/>
    <row r="5146" customFormat="1" x14ac:dyDescent="0.25"/>
    <row r="5147" customFormat="1" x14ac:dyDescent="0.25"/>
    <row r="5148" customFormat="1" x14ac:dyDescent="0.25"/>
    <row r="5149" customFormat="1" x14ac:dyDescent="0.25"/>
    <row r="5150" customFormat="1" x14ac:dyDescent="0.25"/>
    <row r="5151" customFormat="1" x14ac:dyDescent="0.25"/>
    <row r="5152" customFormat="1" x14ac:dyDescent="0.25"/>
    <row r="5153" customFormat="1" x14ac:dyDescent="0.25"/>
    <row r="5154" customFormat="1" x14ac:dyDescent="0.25"/>
    <row r="5155" customFormat="1" x14ac:dyDescent="0.25"/>
    <row r="5156" customFormat="1" x14ac:dyDescent="0.25"/>
    <row r="5157" customFormat="1" x14ac:dyDescent="0.25"/>
    <row r="5158" customFormat="1" x14ac:dyDescent="0.25"/>
    <row r="5159" customFormat="1" x14ac:dyDescent="0.25"/>
    <row r="5160" customFormat="1" x14ac:dyDescent="0.25"/>
    <row r="5161" customFormat="1" x14ac:dyDescent="0.25"/>
    <row r="5162" customFormat="1" x14ac:dyDescent="0.25"/>
    <row r="5163" customFormat="1" x14ac:dyDescent="0.25"/>
    <row r="5164" customFormat="1" x14ac:dyDescent="0.25"/>
    <row r="5165" customFormat="1" x14ac:dyDescent="0.25"/>
    <row r="5166" customFormat="1" x14ac:dyDescent="0.25"/>
    <row r="5167" customFormat="1" x14ac:dyDescent="0.25"/>
    <row r="5168" customFormat="1" x14ac:dyDescent="0.25"/>
    <row r="5169" customFormat="1" x14ac:dyDescent="0.25"/>
    <row r="5170" customFormat="1" x14ac:dyDescent="0.25"/>
    <row r="5171" customFormat="1" x14ac:dyDescent="0.25"/>
    <row r="5172" customFormat="1" x14ac:dyDescent="0.25"/>
    <row r="5173" customFormat="1" x14ac:dyDescent="0.25"/>
    <row r="5174" customFormat="1" x14ac:dyDescent="0.25"/>
    <row r="5175" customFormat="1" x14ac:dyDescent="0.25"/>
    <row r="5176" customFormat="1" x14ac:dyDescent="0.25"/>
    <row r="5177" customFormat="1" x14ac:dyDescent="0.25"/>
    <row r="5178" customFormat="1" x14ac:dyDescent="0.25"/>
    <row r="5179" customFormat="1" x14ac:dyDescent="0.25"/>
    <row r="5180" customFormat="1" x14ac:dyDescent="0.25"/>
    <row r="5181" customFormat="1" x14ac:dyDescent="0.25"/>
    <row r="5182" customFormat="1" x14ac:dyDescent="0.25"/>
    <row r="5183" customFormat="1" x14ac:dyDescent="0.25"/>
    <row r="5184" customFormat="1" x14ac:dyDescent="0.25"/>
    <row r="5185" customFormat="1" x14ac:dyDescent="0.25"/>
    <row r="5186" customFormat="1" x14ac:dyDescent="0.25"/>
    <row r="5187" customFormat="1" x14ac:dyDescent="0.25"/>
    <row r="5188" customFormat="1" x14ac:dyDescent="0.25"/>
    <row r="5189" customFormat="1" x14ac:dyDescent="0.25"/>
    <row r="5190" customFormat="1" x14ac:dyDescent="0.25"/>
    <row r="5191" customFormat="1" x14ac:dyDescent="0.25"/>
    <row r="5192" customFormat="1" x14ac:dyDescent="0.25"/>
    <row r="5193" customFormat="1" x14ac:dyDescent="0.25"/>
    <row r="5194" customFormat="1" x14ac:dyDescent="0.25"/>
    <row r="5195" customFormat="1" x14ac:dyDescent="0.25"/>
    <row r="5196" customFormat="1" x14ac:dyDescent="0.25"/>
    <row r="5197" customFormat="1" x14ac:dyDescent="0.25"/>
    <row r="5198" customFormat="1" x14ac:dyDescent="0.25"/>
    <row r="5199" customFormat="1" x14ac:dyDescent="0.25"/>
    <row r="5200" customFormat="1" x14ac:dyDescent="0.25"/>
    <row r="5201" customFormat="1" x14ac:dyDescent="0.25"/>
    <row r="5202" customFormat="1" x14ac:dyDescent="0.25"/>
    <row r="5203" customFormat="1" x14ac:dyDescent="0.25"/>
    <row r="5204" customFormat="1" x14ac:dyDescent="0.25"/>
    <row r="5205" customFormat="1" x14ac:dyDescent="0.25"/>
    <row r="5206" customFormat="1" x14ac:dyDescent="0.25"/>
    <row r="5207" customFormat="1" x14ac:dyDescent="0.25"/>
    <row r="5208" customFormat="1" x14ac:dyDescent="0.25"/>
    <row r="5209" customFormat="1" x14ac:dyDescent="0.25"/>
    <row r="5210" customFormat="1" x14ac:dyDescent="0.25"/>
    <row r="5211" customFormat="1" x14ac:dyDescent="0.25"/>
    <row r="5212" customFormat="1" x14ac:dyDescent="0.25"/>
    <row r="5213" customFormat="1" x14ac:dyDescent="0.25"/>
    <row r="5214" customFormat="1" x14ac:dyDescent="0.25"/>
    <row r="5215" customFormat="1" x14ac:dyDescent="0.25"/>
    <row r="5216" customFormat="1" x14ac:dyDescent="0.25"/>
    <row r="5217" customFormat="1" x14ac:dyDescent="0.25"/>
    <row r="5218" customFormat="1" x14ac:dyDescent="0.25"/>
    <row r="5219" customFormat="1" x14ac:dyDescent="0.25"/>
    <row r="5220" customFormat="1" x14ac:dyDescent="0.25"/>
    <row r="5221" customFormat="1" x14ac:dyDescent="0.25"/>
    <row r="5222" customFormat="1" x14ac:dyDescent="0.25"/>
    <row r="5223" customFormat="1" x14ac:dyDescent="0.25"/>
    <row r="5224" customFormat="1" x14ac:dyDescent="0.25"/>
    <row r="5225" customFormat="1" x14ac:dyDescent="0.25"/>
    <row r="5226" customFormat="1" x14ac:dyDescent="0.25"/>
    <row r="5227" customFormat="1" x14ac:dyDescent="0.25"/>
    <row r="5228" customFormat="1" x14ac:dyDescent="0.25"/>
    <row r="5229" customFormat="1" x14ac:dyDescent="0.25"/>
    <row r="5230" customFormat="1" x14ac:dyDescent="0.25"/>
    <row r="5231" customFormat="1" x14ac:dyDescent="0.25"/>
    <row r="5232" customFormat="1" x14ac:dyDescent="0.25"/>
    <row r="5233" customFormat="1" x14ac:dyDescent="0.25"/>
    <row r="5234" customFormat="1" x14ac:dyDescent="0.25"/>
    <row r="5235" customFormat="1" x14ac:dyDescent="0.25"/>
    <row r="5236" customFormat="1" x14ac:dyDescent="0.25"/>
    <row r="5237" customFormat="1" x14ac:dyDescent="0.25"/>
    <row r="5238" customFormat="1" x14ac:dyDescent="0.25"/>
    <row r="5239" customFormat="1" x14ac:dyDescent="0.25"/>
    <row r="5240" customFormat="1" x14ac:dyDescent="0.25"/>
    <row r="5241" customFormat="1" x14ac:dyDescent="0.25"/>
    <row r="5242" customFormat="1" x14ac:dyDescent="0.25"/>
    <row r="5243" customFormat="1" x14ac:dyDescent="0.25"/>
    <row r="5244" customFormat="1" x14ac:dyDescent="0.25"/>
    <row r="5245" customFormat="1" x14ac:dyDescent="0.25"/>
    <row r="5246" customFormat="1" x14ac:dyDescent="0.25"/>
    <row r="5247" customFormat="1" x14ac:dyDescent="0.25"/>
    <row r="5248" customFormat="1" x14ac:dyDescent="0.25"/>
    <row r="5249" customFormat="1" x14ac:dyDescent="0.25"/>
    <row r="5250" customFormat="1" x14ac:dyDescent="0.25"/>
    <row r="5251" customFormat="1" x14ac:dyDescent="0.25"/>
    <row r="5252" customFormat="1" x14ac:dyDescent="0.25"/>
    <row r="5253" customFormat="1" x14ac:dyDescent="0.25"/>
    <row r="5254" customFormat="1" x14ac:dyDescent="0.25"/>
    <row r="5255" customFormat="1" x14ac:dyDescent="0.25"/>
    <row r="5256" customFormat="1" x14ac:dyDescent="0.25"/>
    <row r="5257" customFormat="1" x14ac:dyDescent="0.25"/>
    <row r="5258" customFormat="1" x14ac:dyDescent="0.25"/>
    <row r="5259" customFormat="1" x14ac:dyDescent="0.25"/>
    <row r="5260" customFormat="1" x14ac:dyDescent="0.25"/>
    <row r="5261" customFormat="1" x14ac:dyDescent="0.25"/>
    <row r="5262" customFormat="1" x14ac:dyDescent="0.25"/>
    <row r="5263" customFormat="1" x14ac:dyDescent="0.25"/>
    <row r="5264" customFormat="1" x14ac:dyDescent="0.25"/>
    <row r="5265" customFormat="1" x14ac:dyDescent="0.25"/>
    <row r="5266" customFormat="1" x14ac:dyDescent="0.25"/>
    <row r="5267" customFormat="1" x14ac:dyDescent="0.25"/>
    <row r="5268" customFormat="1" x14ac:dyDescent="0.25"/>
    <row r="5269" customFormat="1" x14ac:dyDescent="0.25"/>
    <row r="5270" customFormat="1" x14ac:dyDescent="0.25"/>
    <row r="5271" customFormat="1" x14ac:dyDescent="0.25"/>
    <row r="5272" customFormat="1" x14ac:dyDescent="0.25"/>
    <row r="5273" customFormat="1" x14ac:dyDescent="0.25"/>
    <row r="5274" customFormat="1" x14ac:dyDescent="0.25"/>
    <row r="5275" customFormat="1" x14ac:dyDescent="0.25"/>
    <row r="5276" customFormat="1" x14ac:dyDescent="0.25"/>
    <row r="5277" customFormat="1" x14ac:dyDescent="0.25"/>
    <row r="5278" customFormat="1" x14ac:dyDescent="0.25"/>
    <row r="5279" customFormat="1" x14ac:dyDescent="0.25"/>
    <row r="5280" customFormat="1" x14ac:dyDescent="0.25"/>
    <row r="5281" customFormat="1" x14ac:dyDescent="0.25"/>
    <row r="5282" customFormat="1" x14ac:dyDescent="0.25"/>
    <row r="5283" customFormat="1" x14ac:dyDescent="0.25"/>
    <row r="5284" customFormat="1" x14ac:dyDescent="0.25"/>
    <row r="5285" customFormat="1" x14ac:dyDescent="0.25"/>
    <row r="5286" customFormat="1" x14ac:dyDescent="0.25"/>
    <row r="5287" customFormat="1" x14ac:dyDescent="0.25"/>
    <row r="5288" customFormat="1" x14ac:dyDescent="0.25"/>
    <row r="5289" customFormat="1" x14ac:dyDescent="0.25"/>
    <row r="5290" customFormat="1" x14ac:dyDescent="0.25"/>
    <row r="5291" customFormat="1" x14ac:dyDescent="0.25"/>
    <row r="5292" customFormat="1" x14ac:dyDescent="0.25"/>
    <row r="5293" customFormat="1" x14ac:dyDescent="0.25"/>
    <row r="5294" customFormat="1" x14ac:dyDescent="0.25"/>
    <row r="5295" customFormat="1" x14ac:dyDescent="0.25"/>
    <row r="5296" customFormat="1" x14ac:dyDescent="0.25"/>
    <row r="5297" customFormat="1" x14ac:dyDescent="0.25"/>
    <row r="5298" customFormat="1" x14ac:dyDescent="0.25"/>
    <row r="5299" customFormat="1" x14ac:dyDescent="0.25"/>
    <row r="5300" customFormat="1" x14ac:dyDescent="0.25"/>
    <row r="5301" customFormat="1" x14ac:dyDescent="0.25"/>
    <row r="5302" customFormat="1" x14ac:dyDescent="0.25"/>
    <row r="5303" customFormat="1" x14ac:dyDescent="0.25"/>
    <row r="5304" customFormat="1" x14ac:dyDescent="0.25"/>
    <row r="5305" customFormat="1" x14ac:dyDescent="0.25"/>
    <row r="5306" customFormat="1" x14ac:dyDescent="0.25"/>
    <row r="5307" customFormat="1" x14ac:dyDescent="0.25"/>
    <row r="5308" customFormat="1" x14ac:dyDescent="0.25"/>
    <row r="5309" customFormat="1" x14ac:dyDescent="0.25"/>
    <row r="5310" customFormat="1" x14ac:dyDescent="0.25"/>
    <row r="5311" customFormat="1" x14ac:dyDescent="0.25"/>
    <row r="5312" customFormat="1" x14ac:dyDescent="0.25"/>
    <row r="5313" customFormat="1" x14ac:dyDescent="0.25"/>
    <row r="5314" customFormat="1" x14ac:dyDescent="0.25"/>
    <row r="5315" customFormat="1" x14ac:dyDescent="0.25"/>
    <row r="5316" customFormat="1" x14ac:dyDescent="0.25"/>
    <row r="5317" customFormat="1" x14ac:dyDescent="0.25"/>
    <row r="5318" customFormat="1" x14ac:dyDescent="0.25"/>
    <row r="5319" customFormat="1" x14ac:dyDescent="0.25"/>
    <row r="5320" customFormat="1" x14ac:dyDescent="0.25"/>
    <row r="5321" customFormat="1" x14ac:dyDescent="0.25"/>
    <row r="5322" customFormat="1" x14ac:dyDescent="0.25"/>
    <row r="5323" customFormat="1" x14ac:dyDescent="0.25"/>
    <row r="5324" customFormat="1" x14ac:dyDescent="0.25"/>
    <row r="5325" customFormat="1" x14ac:dyDescent="0.25"/>
    <row r="5326" customFormat="1" x14ac:dyDescent="0.25"/>
    <row r="5327" customFormat="1" x14ac:dyDescent="0.25"/>
    <row r="5328" customFormat="1" x14ac:dyDescent="0.25"/>
    <row r="5329" customFormat="1" x14ac:dyDescent="0.25"/>
    <row r="5330" customFormat="1" x14ac:dyDescent="0.25"/>
    <row r="5331" customFormat="1" x14ac:dyDescent="0.25"/>
    <row r="5332" customFormat="1" x14ac:dyDescent="0.25"/>
    <row r="5333" customFormat="1" x14ac:dyDescent="0.25"/>
    <row r="5334" customFormat="1" x14ac:dyDescent="0.25"/>
    <row r="5335" customFormat="1" x14ac:dyDescent="0.25"/>
    <row r="5336" customFormat="1" x14ac:dyDescent="0.25"/>
    <row r="5337" customFormat="1" x14ac:dyDescent="0.25"/>
    <row r="5338" customFormat="1" x14ac:dyDescent="0.25"/>
    <row r="5339" customFormat="1" x14ac:dyDescent="0.25"/>
    <row r="5340" customFormat="1" x14ac:dyDescent="0.25"/>
    <row r="5341" customFormat="1" x14ac:dyDescent="0.25"/>
    <row r="5342" customFormat="1" x14ac:dyDescent="0.25"/>
    <row r="5343" customFormat="1" x14ac:dyDescent="0.25"/>
    <row r="5344" customFormat="1" x14ac:dyDescent="0.25"/>
    <row r="5345" customFormat="1" x14ac:dyDescent="0.25"/>
    <row r="5346" customFormat="1" x14ac:dyDescent="0.25"/>
    <row r="5347" customFormat="1" x14ac:dyDescent="0.25"/>
    <row r="5348" customFormat="1" x14ac:dyDescent="0.25"/>
    <row r="5349" customFormat="1" x14ac:dyDescent="0.25"/>
    <row r="5350" customFormat="1" x14ac:dyDescent="0.25"/>
    <row r="5351" customFormat="1" x14ac:dyDescent="0.25"/>
    <row r="5352" customFormat="1" x14ac:dyDescent="0.25"/>
    <row r="5353" customFormat="1" x14ac:dyDescent="0.25"/>
    <row r="5354" customFormat="1" x14ac:dyDescent="0.25"/>
    <row r="5355" customFormat="1" x14ac:dyDescent="0.25"/>
    <row r="5356" customFormat="1" x14ac:dyDescent="0.25"/>
    <row r="5357" customFormat="1" x14ac:dyDescent="0.25"/>
    <row r="5358" customFormat="1" x14ac:dyDescent="0.25"/>
    <row r="5359" customFormat="1" x14ac:dyDescent="0.25"/>
    <row r="5360" customFormat="1" x14ac:dyDescent="0.25"/>
    <row r="5361" customFormat="1" x14ac:dyDescent="0.25"/>
    <row r="5362" customFormat="1" x14ac:dyDescent="0.25"/>
    <row r="5363" customFormat="1" x14ac:dyDescent="0.25"/>
    <row r="5364" customFormat="1" x14ac:dyDescent="0.25"/>
    <row r="5365" customFormat="1" x14ac:dyDescent="0.25"/>
    <row r="5366" customFormat="1" x14ac:dyDescent="0.25"/>
    <row r="5367" customFormat="1" x14ac:dyDescent="0.25"/>
    <row r="5368" customFormat="1" x14ac:dyDescent="0.25"/>
    <row r="5369" customFormat="1" x14ac:dyDescent="0.25"/>
    <row r="5370" customFormat="1" x14ac:dyDescent="0.25"/>
    <row r="5371" customFormat="1" x14ac:dyDescent="0.25"/>
    <row r="5372" customFormat="1" x14ac:dyDescent="0.25"/>
    <row r="5373" customFormat="1" x14ac:dyDescent="0.25"/>
    <row r="5374" customFormat="1" x14ac:dyDescent="0.25"/>
    <row r="5375" customFormat="1" x14ac:dyDescent="0.25"/>
    <row r="5376" customFormat="1" x14ac:dyDescent="0.25"/>
    <row r="5377" customFormat="1" x14ac:dyDescent="0.25"/>
    <row r="5378" customFormat="1" x14ac:dyDescent="0.25"/>
    <row r="5379" customFormat="1" x14ac:dyDescent="0.25"/>
    <row r="5380" customFormat="1" x14ac:dyDescent="0.25"/>
    <row r="5381" customFormat="1" x14ac:dyDescent="0.25"/>
    <row r="5382" customFormat="1" x14ac:dyDescent="0.25"/>
    <row r="5383" customFormat="1" x14ac:dyDescent="0.25"/>
    <row r="5384" customFormat="1" x14ac:dyDescent="0.25"/>
    <row r="5385" customFormat="1" x14ac:dyDescent="0.25"/>
    <row r="5386" customFormat="1" x14ac:dyDescent="0.25"/>
    <row r="5387" customFormat="1" x14ac:dyDescent="0.25"/>
    <row r="5388" customFormat="1" x14ac:dyDescent="0.25"/>
    <row r="5389" customFormat="1" x14ac:dyDescent="0.25"/>
    <row r="5390" customFormat="1" x14ac:dyDescent="0.25"/>
    <row r="5391" customFormat="1" x14ac:dyDescent="0.25"/>
    <row r="5392" customFormat="1" x14ac:dyDescent="0.25"/>
    <row r="5393" customFormat="1" x14ac:dyDescent="0.25"/>
    <row r="5394" customFormat="1" x14ac:dyDescent="0.25"/>
    <row r="5395" customFormat="1" x14ac:dyDescent="0.25"/>
    <row r="5396" customFormat="1" x14ac:dyDescent="0.25"/>
    <row r="5397" customFormat="1" x14ac:dyDescent="0.25"/>
    <row r="5398" customFormat="1" x14ac:dyDescent="0.25"/>
    <row r="5399" customFormat="1" x14ac:dyDescent="0.25"/>
    <row r="5400" customFormat="1" x14ac:dyDescent="0.25"/>
    <row r="5401" customFormat="1" x14ac:dyDescent="0.25"/>
    <row r="5402" customFormat="1" x14ac:dyDescent="0.25"/>
    <row r="5403" customFormat="1" x14ac:dyDescent="0.25"/>
    <row r="5404" customFormat="1" x14ac:dyDescent="0.25"/>
    <row r="5405" customFormat="1" x14ac:dyDescent="0.25"/>
    <row r="5406" customFormat="1" x14ac:dyDescent="0.25"/>
    <row r="5407" customFormat="1" x14ac:dyDescent="0.25"/>
    <row r="5408" customFormat="1" x14ac:dyDescent="0.25"/>
    <row r="5409" customFormat="1" x14ac:dyDescent="0.25"/>
    <row r="5410" customFormat="1" x14ac:dyDescent="0.25"/>
    <row r="5411" customFormat="1" x14ac:dyDescent="0.25"/>
    <row r="5412" customFormat="1" x14ac:dyDescent="0.25"/>
    <row r="5413" customFormat="1" x14ac:dyDescent="0.25"/>
    <row r="5414" customFormat="1" x14ac:dyDescent="0.25"/>
    <row r="5415" customFormat="1" x14ac:dyDescent="0.25"/>
    <row r="5416" customFormat="1" x14ac:dyDescent="0.25"/>
    <row r="5417" customFormat="1" x14ac:dyDescent="0.25"/>
    <row r="5418" customFormat="1" x14ac:dyDescent="0.25"/>
    <row r="5419" customFormat="1" x14ac:dyDescent="0.25"/>
    <row r="5420" customFormat="1" x14ac:dyDescent="0.25"/>
    <row r="5421" customFormat="1" x14ac:dyDescent="0.25"/>
    <row r="5422" customFormat="1" x14ac:dyDescent="0.25"/>
    <row r="5423" customFormat="1" x14ac:dyDescent="0.25"/>
    <row r="5424" customFormat="1" x14ac:dyDescent="0.25"/>
    <row r="5425" customFormat="1" x14ac:dyDescent="0.25"/>
    <row r="5426" customFormat="1" x14ac:dyDescent="0.25"/>
    <row r="5427" customFormat="1" x14ac:dyDescent="0.25"/>
    <row r="5428" customFormat="1" x14ac:dyDescent="0.25"/>
    <row r="5429" customFormat="1" x14ac:dyDescent="0.25"/>
    <row r="5430" customFormat="1" x14ac:dyDescent="0.25"/>
    <row r="5431" customFormat="1" x14ac:dyDescent="0.25"/>
    <row r="5432" customFormat="1" x14ac:dyDescent="0.25"/>
    <row r="5433" customFormat="1" x14ac:dyDescent="0.25"/>
    <row r="5434" customFormat="1" x14ac:dyDescent="0.25"/>
    <row r="5435" customFormat="1" x14ac:dyDescent="0.25"/>
    <row r="5436" customFormat="1" x14ac:dyDescent="0.25"/>
    <row r="5437" customFormat="1" x14ac:dyDescent="0.25"/>
    <row r="5438" customFormat="1" x14ac:dyDescent="0.25"/>
    <row r="5439" customFormat="1" x14ac:dyDescent="0.25"/>
    <row r="5440" customFormat="1" x14ac:dyDescent="0.25"/>
    <row r="5441" customFormat="1" x14ac:dyDescent="0.25"/>
    <row r="5442" customFormat="1" x14ac:dyDescent="0.25"/>
    <row r="5443" customFormat="1" x14ac:dyDescent="0.25"/>
    <row r="5444" customFormat="1" x14ac:dyDescent="0.25"/>
    <row r="5445" customFormat="1" x14ac:dyDescent="0.25"/>
    <row r="5446" customFormat="1" x14ac:dyDescent="0.25"/>
    <row r="5447" customFormat="1" x14ac:dyDescent="0.25"/>
    <row r="5448" customFormat="1" x14ac:dyDescent="0.25"/>
    <row r="5449" customFormat="1" x14ac:dyDescent="0.25"/>
    <row r="5450" customFormat="1" x14ac:dyDescent="0.25"/>
    <row r="5451" customFormat="1" x14ac:dyDescent="0.25"/>
    <row r="5452" customFormat="1" x14ac:dyDescent="0.25"/>
    <row r="5453" customFormat="1" x14ac:dyDescent="0.25"/>
    <row r="5454" customFormat="1" x14ac:dyDescent="0.25"/>
    <row r="5455" customFormat="1" x14ac:dyDescent="0.25"/>
    <row r="5456" customFormat="1" x14ac:dyDescent="0.25"/>
    <row r="5457" customFormat="1" x14ac:dyDescent="0.25"/>
    <row r="5458" customFormat="1" x14ac:dyDescent="0.25"/>
    <row r="5459" customFormat="1" x14ac:dyDescent="0.25"/>
    <row r="5460" customFormat="1" x14ac:dyDescent="0.25"/>
    <row r="5461" customFormat="1" x14ac:dyDescent="0.25"/>
    <row r="5462" customFormat="1" x14ac:dyDescent="0.25"/>
    <row r="5463" customFormat="1" x14ac:dyDescent="0.25"/>
    <row r="5464" customFormat="1" x14ac:dyDescent="0.25"/>
    <row r="5465" customFormat="1" x14ac:dyDescent="0.25"/>
    <row r="5466" customFormat="1" x14ac:dyDescent="0.25"/>
    <row r="5467" customFormat="1" x14ac:dyDescent="0.25"/>
    <row r="5468" customFormat="1" x14ac:dyDescent="0.25"/>
    <row r="5469" customFormat="1" x14ac:dyDescent="0.25"/>
    <row r="5470" customFormat="1" x14ac:dyDescent="0.25"/>
    <row r="5471" customFormat="1" x14ac:dyDescent="0.25"/>
    <row r="5472" customFormat="1" x14ac:dyDescent="0.25"/>
    <row r="5473" customFormat="1" x14ac:dyDescent="0.25"/>
    <row r="5474" customFormat="1" x14ac:dyDescent="0.25"/>
    <row r="5475" customFormat="1" x14ac:dyDescent="0.25"/>
    <row r="5476" customFormat="1" x14ac:dyDescent="0.25"/>
    <row r="5477" customFormat="1" x14ac:dyDescent="0.25"/>
    <row r="5478" customFormat="1" x14ac:dyDescent="0.25"/>
    <row r="5479" customFormat="1" x14ac:dyDescent="0.25"/>
    <row r="5480" customFormat="1" x14ac:dyDescent="0.25"/>
    <row r="5481" customFormat="1" x14ac:dyDescent="0.25"/>
    <row r="5482" customFormat="1" x14ac:dyDescent="0.25"/>
    <row r="5483" customFormat="1" x14ac:dyDescent="0.25"/>
    <row r="5484" customFormat="1" x14ac:dyDescent="0.25"/>
    <row r="5485" customFormat="1" x14ac:dyDescent="0.25"/>
    <row r="5486" customFormat="1" x14ac:dyDescent="0.25"/>
    <row r="5487" customFormat="1" x14ac:dyDescent="0.25"/>
    <row r="5488" customFormat="1" x14ac:dyDescent="0.25"/>
    <row r="5489" customFormat="1" x14ac:dyDescent="0.25"/>
    <row r="5490" customFormat="1" x14ac:dyDescent="0.25"/>
    <row r="5491" customFormat="1" x14ac:dyDescent="0.25"/>
    <row r="5492" customFormat="1" x14ac:dyDescent="0.25"/>
    <row r="5493" customFormat="1" x14ac:dyDescent="0.25"/>
    <row r="5494" customFormat="1" x14ac:dyDescent="0.25"/>
    <row r="5495" customFormat="1" x14ac:dyDescent="0.25"/>
    <row r="5496" customFormat="1" x14ac:dyDescent="0.25"/>
    <row r="5497" customFormat="1" x14ac:dyDescent="0.25"/>
    <row r="5498" customFormat="1" x14ac:dyDescent="0.25"/>
    <row r="5499" customFormat="1" x14ac:dyDescent="0.25"/>
    <row r="5500" customFormat="1" x14ac:dyDescent="0.25"/>
    <row r="5501" customFormat="1" x14ac:dyDescent="0.25"/>
    <row r="5502" customFormat="1" x14ac:dyDescent="0.25"/>
    <row r="5503" customFormat="1" x14ac:dyDescent="0.25"/>
    <row r="5504" customFormat="1" x14ac:dyDescent="0.25"/>
    <row r="5505" customFormat="1" x14ac:dyDescent="0.25"/>
    <row r="5506" customFormat="1" x14ac:dyDescent="0.25"/>
    <row r="5507" customFormat="1" x14ac:dyDescent="0.25"/>
    <row r="5508" customFormat="1" x14ac:dyDescent="0.25"/>
    <row r="5509" customFormat="1" x14ac:dyDescent="0.25"/>
    <row r="5510" customFormat="1" x14ac:dyDescent="0.25"/>
    <row r="5511" customFormat="1" x14ac:dyDescent="0.25"/>
    <row r="5512" customFormat="1" x14ac:dyDescent="0.25"/>
    <row r="5513" customFormat="1" x14ac:dyDescent="0.25"/>
    <row r="5514" customFormat="1" x14ac:dyDescent="0.25"/>
    <row r="5515" customFormat="1" x14ac:dyDescent="0.25"/>
    <row r="5516" customFormat="1" x14ac:dyDescent="0.25"/>
    <row r="5517" customFormat="1" x14ac:dyDescent="0.25"/>
    <row r="5518" customFormat="1" x14ac:dyDescent="0.25"/>
    <row r="5519" customFormat="1" x14ac:dyDescent="0.25"/>
    <row r="5520" customFormat="1" x14ac:dyDescent="0.25"/>
    <row r="5521" customFormat="1" x14ac:dyDescent="0.25"/>
    <row r="5522" customFormat="1" x14ac:dyDescent="0.25"/>
    <row r="5523" customFormat="1" x14ac:dyDescent="0.25"/>
    <row r="5524" customFormat="1" x14ac:dyDescent="0.25"/>
    <row r="5525" customFormat="1" x14ac:dyDescent="0.25"/>
    <row r="5526" customFormat="1" x14ac:dyDescent="0.25"/>
    <row r="5527" customFormat="1" x14ac:dyDescent="0.25"/>
    <row r="5528" customFormat="1" x14ac:dyDescent="0.25"/>
    <row r="5529" customFormat="1" x14ac:dyDescent="0.25"/>
    <row r="5530" customFormat="1" x14ac:dyDescent="0.25"/>
    <row r="5531" customFormat="1" x14ac:dyDescent="0.25"/>
    <row r="5532" customFormat="1" x14ac:dyDescent="0.25"/>
    <row r="5533" customFormat="1" x14ac:dyDescent="0.25"/>
    <row r="5534" customFormat="1" x14ac:dyDescent="0.25"/>
    <row r="5535" customFormat="1" x14ac:dyDescent="0.25"/>
    <row r="5536" customFormat="1" x14ac:dyDescent="0.25"/>
    <row r="5537" customFormat="1" x14ac:dyDescent="0.25"/>
    <row r="5538" customFormat="1" x14ac:dyDescent="0.25"/>
    <row r="5539" customFormat="1" x14ac:dyDescent="0.25"/>
    <row r="5540" customFormat="1" x14ac:dyDescent="0.25"/>
    <row r="5541" customFormat="1" x14ac:dyDescent="0.25"/>
    <row r="5542" customFormat="1" x14ac:dyDescent="0.25"/>
    <row r="5543" customFormat="1" x14ac:dyDescent="0.25"/>
    <row r="5544" customFormat="1" x14ac:dyDescent="0.25"/>
    <row r="5545" customFormat="1" x14ac:dyDescent="0.25"/>
    <row r="5546" customFormat="1" x14ac:dyDescent="0.25"/>
    <row r="5547" customFormat="1" x14ac:dyDescent="0.25"/>
    <row r="5548" customFormat="1" x14ac:dyDescent="0.25"/>
    <row r="5549" customFormat="1" x14ac:dyDescent="0.25"/>
    <row r="5550" customFormat="1" x14ac:dyDescent="0.25"/>
    <row r="5551" customFormat="1" x14ac:dyDescent="0.25"/>
    <row r="5552" customFormat="1" x14ac:dyDescent="0.25"/>
    <row r="5553" customFormat="1" x14ac:dyDescent="0.25"/>
    <row r="5554" customFormat="1" x14ac:dyDescent="0.25"/>
    <row r="5555" customFormat="1" x14ac:dyDescent="0.25"/>
    <row r="5556" customFormat="1" x14ac:dyDescent="0.25"/>
    <row r="5557" customFormat="1" x14ac:dyDescent="0.25"/>
    <row r="5558" customFormat="1" x14ac:dyDescent="0.25"/>
    <row r="5559" customFormat="1" x14ac:dyDescent="0.25"/>
    <row r="5560" customFormat="1" x14ac:dyDescent="0.25"/>
    <row r="5561" customFormat="1" x14ac:dyDescent="0.25"/>
    <row r="5562" customFormat="1" x14ac:dyDescent="0.25"/>
    <row r="5563" customFormat="1" x14ac:dyDescent="0.25"/>
    <row r="5564" customFormat="1" x14ac:dyDescent="0.25"/>
    <row r="5565" customFormat="1" x14ac:dyDescent="0.25"/>
    <row r="5566" customFormat="1" x14ac:dyDescent="0.25"/>
    <row r="5567" customFormat="1" x14ac:dyDescent="0.25"/>
    <row r="5568" customFormat="1" x14ac:dyDescent="0.25"/>
    <row r="5569" customFormat="1" x14ac:dyDescent="0.25"/>
    <row r="5570" customFormat="1" x14ac:dyDescent="0.25"/>
    <row r="5571" customFormat="1" x14ac:dyDescent="0.25"/>
    <row r="5572" customFormat="1" x14ac:dyDescent="0.25"/>
    <row r="5573" customFormat="1" x14ac:dyDescent="0.25"/>
    <row r="5574" customFormat="1" x14ac:dyDescent="0.25"/>
    <row r="5575" customFormat="1" x14ac:dyDescent="0.25"/>
    <row r="5576" customFormat="1" x14ac:dyDescent="0.25"/>
    <row r="5577" customFormat="1" x14ac:dyDescent="0.25"/>
    <row r="5578" customFormat="1" x14ac:dyDescent="0.25"/>
    <row r="5579" customFormat="1" x14ac:dyDescent="0.25"/>
    <row r="5580" customFormat="1" x14ac:dyDescent="0.25"/>
    <row r="5581" customFormat="1" x14ac:dyDescent="0.25"/>
    <row r="5582" customFormat="1" x14ac:dyDescent="0.25"/>
    <row r="5583" customFormat="1" x14ac:dyDescent="0.25"/>
    <row r="5584" customFormat="1" x14ac:dyDescent="0.25"/>
    <row r="5585" customFormat="1" x14ac:dyDescent="0.25"/>
    <row r="5586" customFormat="1" x14ac:dyDescent="0.25"/>
    <row r="5587" customFormat="1" x14ac:dyDescent="0.25"/>
    <row r="5588" customFormat="1" x14ac:dyDescent="0.25"/>
    <row r="5589" customFormat="1" x14ac:dyDescent="0.25"/>
    <row r="5590" customFormat="1" x14ac:dyDescent="0.25"/>
    <row r="5591" customFormat="1" x14ac:dyDescent="0.25"/>
    <row r="5592" customFormat="1" x14ac:dyDescent="0.25"/>
    <row r="5593" customFormat="1" x14ac:dyDescent="0.25"/>
    <row r="5594" customFormat="1" x14ac:dyDescent="0.25"/>
    <row r="5595" customFormat="1" x14ac:dyDescent="0.25"/>
    <row r="5596" customFormat="1" x14ac:dyDescent="0.25"/>
    <row r="5597" customFormat="1" x14ac:dyDescent="0.25"/>
    <row r="5598" customFormat="1" x14ac:dyDescent="0.25"/>
    <row r="5599" customFormat="1" x14ac:dyDescent="0.25"/>
    <row r="5600" customFormat="1" x14ac:dyDescent="0.25"/>
    <row r="5601" customFormat="1" x14ac:dyDescent="0.25"/>
    <row r="5602" customFormat="1" x14ac:dyDescent="0.25"/>
    <row r="5603" customFormat="1" x14ac:dyDescent="0.25"/>
    <row r="5604" customFormat="1" x14ac:dyDescent="0.25"/>
    <row r="5605" customFormat="1" x14ac:dyDescent="0.25"/>
    <row r="5606" customFormat="1" x14ac:dyDescent="0.25"/>
    <row r="5607" customFormat="1" x14ac:dyDescent="0.25"/>
    <row r="5608" customFormat="1" x14ac:dyDescent="0.25"/>
    <row r="5609" customFormat="1" x14ac:dyDescent="0.25"/>
    <row r="5610" customFormat="1" x14ac:dyDescent="0.25"/>
    <row r="5611" customFormat="1" x14ac:dyDescent="0.25"/>
    <row r="5612" customFormat="1" x14ac:dyDescent="0.25"/>
    <row r="5613" customFormat="1" x14ac:dyDescent="0.25"/>
    <row r="5614" customFormat="1" x14ac:dyDescent="0.25"/>
    <row r="5615" customFormat="1" x14ac:dyDescent="0.25"/>
    <row r="5616" customFormat="1" x14ac:dyDescent="0.25"/>
    <row r="5617" customFormat="1" x14ac:dyDescent="0.25"/>
    <row r="5618" customFormat="1" x14ac:dyDescent="0.25"/>
    <row r="5619" customFormat="1" x14ac:dyDescent="0.25"/>
    <row r="5620" customFormat="1" x14ac:dyDescent="0.25"/>
    <row r="5621" customFormat="1" x14ac:dyDescent="0.25"/>
    <row r="5622" customFormat="1" x14ac:dyDescent="0.25"/>
    <row r="5623" customFormat="1" x14ac:dyDescent="0.25"/>
    <row r="5624" customFormat="1" x14ac:dyDescent="0.25"/>
    <row r="5625" customFormat="1" x14ac:dyDescent="0.25"/>
    <row r="5626" customFormat="1" x14ac:dyDescent="0.25"/>
    <row r="5627" customFormat="1" x14ac:dyDescent="0.25"/>
    <row r="5628" customFormat="1" x14ac:dyDescent="0.25"/>
    <row r="5629" customFormat="1" x14ac:dyDescent="0.25"/>
    <row r="5630" customFormat="1" x14ac:dyDescent="0.25"/>
    <row r="5631" customFormat="1" x14ac:dyDescent="0.25"/>
    <row r="5632" customFormat="1" x14ac:dyDescent="0.25"/>
    <row r="5633" customFormat="1" x14ac:dyDescent="0.25"/>
    <row r="5634" customFormat="1" x14ac:dyDescent="0.25"/>
    <row r="5635" customFormat="1" x14ac:dyDescent="0.25"/>
    <row r="5636" customFormat="1" x14ac:dyDescent="0.25"/>
    <row r="5637" customFormat="1" x14ac:dyDescent="0.25"/>
    <row r="5638" customFormat="1" x14ac:dyDescent="0.25"/>
    <row r="5639" customFormat="1" x14ac:dyDescent="0.25"/>
    <row r="5640" customFormat="1" x14ac:dyDescent="0.25"/>
    <row r="5641" customFormat="1" x14ac:dyDescent="0.25"/>
    <row r="5642" customFormat="1" x14ac:dyDescent="0.25"/>
    <row r="5643" customFormat="1" x14ac:dyDescent="0.25"/>
    <row r="5644" customFormat="1" x14ac:dyDescent="0.25"/>
    <row r="5645" customFormat="1" x14ac:dyDescent="0.25"/>
    <row r="5646" customFormat="1" x14ac:dyDescent="0.25"/>
    <row r="5647" customFormat="1" x14ac:dyDescent="0.25"/>
    <row r="5648" customFormat="1" x14ac:dyDescent="0.25"/>
    <row r="5649" customFormat="1" x14ac:dyDescent="0.25"/>
    <row r="5650" customFormat="1" x14ac:dyDescent="0.25"/>
    <row r="5651" customFormat="1" x14ac:dyDescent="0.25"/>
    <row r="5652" customFormat="1" x14ac:dyDescent="0.25"/>
    <row r="5653" customFormat="1" x14ac:dyDescent="0.25"/>
    <row r="5654" customFormat="1" x14ac:dyDescent="0.25"/>
    <row r="5655" customFormat="1" x14ac:dyDescent="0.25"/>
    <row r="5656" customFormat="1" x14ac:dyDescent="0.25"/>
    <row r="5657" customFormat="1" x14ac:dyDescent="0.25"/>
    <row r="5658" customFormat="1" x14ac:dyDescent="0.25"/>
    <row r="5659" customFormat="1" x14ac:dyDescent="0.25"/>
    <row r="5660" customFormat="1" x14ac:dyDescent="0.25"/>
    <row r="5661" customFormat="1" x14ac:dyDescent="0.25"/>
    <row r="5662" customFormat="1" x14ac:dyDescent="0.25"/>
    <row r="5663" customFormat="1" x14ac:dyDescent="0.25"/>
    <row r="5664" customFormat="1" x14ac:dyDescent="0.25"/>
    <row r="5665" customFormat="1" x14ac:dyDescent="0.25"/>
    <row r="5666" customFormat="1" x14ac:dyDescent="0.25"/>
    <row r="5667" customFormat="1" x14ac:dyDescent="0.25"/>
    <row r="5668" customFormat="1" x14ac:dyDescent="0.25"/>
    <row r="5669" customFormat="1" x14ac:dyDescent="0.25"/>
    <row r="5670" customFormat="1" x14ac:dyDescent="0.25"/>
    <row r="5671" customFormat="1" x14ac:dyDescent="0.25"/>
    <row r="5672" customFormat="1" x14ac:dyDescent="0.25"/>
    <row r="5673" customFormat="1" x14ac:dyDescent="0.25"/>
    <row r="5674" customFormat="1" x14ac:dyDescent="0.25"/>
    <row r="5675" customFormat="1" x14ac:dyDescent="0.25"/>
    <row r="5676" customFormat="1" x14ac:dyDescent="0.25"/>
    <row r="5677" customFormat="1" x14ac:dyDescent="0.25"/>
    <row r="5678" customFormat="1" x14ac:dyDescent="0.25"/>
    <row r="5679" customFormat="1" x14ac:dyDescent="0.25"/>
    <row r="5680" customFormat="1" x14ac:dyDescent="0.25"/>
    <row r="5681" customFormat="1" x14ac:dyDescent="0.25"/>
    <row r="5682" customFormat="1" x14ac:dyDescent="0.25"/>
    <row r="5683" customFormat="1" x14ac:dyDescent="0.25"/>
    <row r="5684" customFormat="1" x14ac:dyDescent="0.25"/>
    <row r="5685" customFormat="1" x14ac:dyDescent="0.25"/>
    <row r="5686" customFormat="1" x14ac:dyDescent="0.25"/>
    <row r="5687" customFormat="1" x14ac:dyDescent="0.25"/>
    <row r="5688" customFormat="1" x14ac:dyDescent="0.25"/>
    <row r="5689" customFormat="1" x14ac:dyDescent="0.25"/>
    <row r="5690" customFormat="1" x14ac:dyDescent="0.25"/>
    <row r="5691" customFormat="1" x14ac:dyDescent="0.25"/>
    <row r="5692" customFormat="1" x14ac:dyDescent="0.25"/>
    <row r="5693" customFormat="1" x14ac:dyDescent="0.25"/>
    <row r="5694" customFormat="1" x14ac:dyDescent="0.25"/>
    <row r="5695" customFormat="1" x14ac:dyDescent="0.25"/>
    <row r="5696" customFormat="1" x14ac:dyDescent="0.25"/>
    <row r="5697" customFormat="1" x14ac:dyDescent="0.25"/>
    <row r="5698" customFormat="1" x14ac:dyDescent="0.25"/>
    <row r="5699" customFormat="1" x14ac:dyDescent="0.25"/>
    <row r="5700" customFormat="1" x14ac:dyDescent="0.25"/>
    <row r="5701" customFormat="1" x14ac:dyDescent="0.25"/>
    <row r="5702" customFormat="1" x14ac:dyDescent="0.25"/>
    <row r="5703" customFormat="1" x14ac:dyDescent="0.25"/>
    <row r="5704" customFormat="1" x14ac:dyDescent="0.25"/>
    <row r="5705" customFormat="1" x14ac:dyDescent="0.25"/>
    <row r="5706" customFormat="1" x14ac:dyDescent="0.25"/>
    <row r="5707" customFormat="1" x14ac:dyDescent="0.25"/>
    <row r="5708" customFormat="1" x14ac:dyDescent="0.25"/>
    <row r="5709" customFormat="1" x14ac:dyDescent="0.25"/>
    <row r="5710" customFormat="1" x14ac:dyDescent="0.25"/>
    <row r="5711" customFormat="1" x14ac:dyDescent="0.25"/>
    <row r="5712" customFormat="1" x14ac:dyDescent="0.25"/>
    <row r="5713" customFormat="1" x14ac:dyDescent="0.25"/>
    <row r="5714" customFormat="1" x14ac:dyDescent="0.25"/>
    <row r="5715" customFormat="1" x14ac:dyDescent="0.25"/>
    <row r="5716" customFormat="1" x14ac:dyDescent="0.25"/>
    <row r="5717" customFormat="1" x14ac:dyDescent="0.25"/>
    <row r="5718" customFormat="1" x14ac:dyDescent="0.25"/>
    <row r="5719" customFormat="1" x14ac:dyDescent="0.25"/>
    <row r="5720" customFormat="1" x14ac:dyDescent="0.25"/>
    <row r="5721" customFormat="1" x14ac:dyDescent="0.25"/>
    <row r="5722" customFormat="1" x14ac:dyDescent="0.25"/>
    <row r="5723" customFormat="1" x14ac:dyDescent="0.25"/>
    <row r="5724" customFormat="1" x14ac:dyDescent="0.25"/>
    <row r="5725" customFormat="1" x14ac:dyDescent="0.25"/>
    <row r="5726" customFormat="1" x14ac:dyDescent="0.25"/>
    <row r="5727" customFormat="1" x14ac:dyDescent="0.25"/>
    <row r="5728" customFormat="1" x14ac:dyDescent="0.25"/>
    <row r="5729" customFormat="1" x14ac:dyDescent="0.25"/>
    <row r="5730" customFormat="1" x14ac:dyDescent="0.25"/>
    <row r="5731" customFormat="1" x14ac:dyDescent="0.25"/>
    <row r="5732" customFormat="1" x14ac:dyDescent="0.25"/>
    <row r="5733" customFormat="1" x14ac:dyDescent="0.25"/>
    <row r="5734" customFormat="1" x14ac:dyDescent="0.25"/>
    <row r="5735" customFormat="1" x14ac:dyDescent="0.25"/>
    <row r="5736" customFormat="1" x14ac:dyDescent="0.25"/>
    <row r="5737" customFormat="1" x14ac:dyDescent="0.25"/>
    <row r="5738" customFormat="1" x14ac:dyDescent="0.25"/>
    <row r="5739" customFormat="1" x14ac:dyDescent="0.25"/>
    <row r="5740" customFormat="1" x14ac:dyDescent="0.25"/>
    <row r="5741" customFormat="1" x14ac:dyDescent="0.25"/>
    <row r="5742" customFormat="1" x14ac:dyDescent="0.25"/>
    <row r="5743" customFormat="1" x14ac:dyDescent="0.25"/>
    <row r="5744" customFormat="1" x14ac:dyDescent="0.25"/>
    <row r="5745" customFormat="1" x14ac:dyDescent="0.25"/>
    <row r="5746" customFormat="1" x14ac:dyDescent="0.25"/>
    <row r="5747" customFormat="1" x14ac:dyDescent="0.25"/>
    <row r="5748" customFormat="1" x14ac:dyDescent="0.25"/>
    <row r="5749" customFormat="1" x14ac:dyDescent="0.25"/>
    <row r="5750" customFormat="1" x14ac:dyDescent="0.25"/>
    <row r="5751" customFormat="1" x14ac:dyDescent="0.25"/>
    <row r="5752" customFormat="1" x14ac:dyDescent="0.25"/>
    <row r="5753" customFormat="1" x14ac:dyDescent="0.25"/>
    <row r="5754" customFormat="1" x14ac:dyDescent="0.25"/>
    <row r="5755" customFormat="1" x14ac:dyDescent="0.25"/>
    <row r="5756" customFormat="1" x14ac:dyDescent="0.25"/>
    <row r="5757" customFormat="1" x14ac:dyDescent="0.25"/>
    <row r="5758" customFormat="1" x14ac:dyDescent="0.25"/>
    <row r="5759" customFormat="1" x14ac:dyDescent="0.25"/>
    <row r="5760" customFormat="1" x14ac:dyDescent="0.25"/>
    <row r="5761" customFormat="1" x14ac:dyDescent="0.25"/>
    <row r="5762" customFormat="1" x14ac:dyDescent="0.25"/>
    <row r="5763" customFormat="1" x14ac:dyDescent="0.25"/>
    <row r="5764" customFormat="1" x14ac:dyDescent="0.25"/>
    <row r="5765" customFormat="1" x14ac:dyDescent="0.25"/>
    <row r="5766" customFormat="1" x14ac:dyDescent="0.25"/>
    <row r="5767" customFormat="1" x14ac:dyDescent="0.25"/>
    <row r="5768" customFormat="1" x14ac:dyDescent="0.25"/>
    <row r="5769" customFormat="1" x14ac:dyDescent="0.25"/>
    <row r="5770" customFormat="1" x14ac:dyDescent="0.25"/>
    <row r="5771" customFormat="1" x14ac:dyDescent="0.25"/>
    <row r="5772" customFormat="1" x14ac:dyDescent="0.25"/>
    <row r="5773" customFormat="1" x14ac:dyDescent="0.25"/>
    <row r="5774" customFormat="1" x14ac:dyDescent="0.25"/>
    <row r="5775" customFormat="1" x14ac:dyDescent="0.25"/>
    <row r="5776" customFormat="1" x14ac:dyDescent="0.25"/>
    <row r="5777" customFormat="1" x14ac:dyDescent="0.25"/>
    <row r="5778" customFormat="1" x14ac:dyDescent="0.25"/>
    <row r="5779" customFormat="1" x14ac:dyDescent="0.25"/>
    <row r="5780" customFormat="1" x14ac:dyDescent="0.25"/>
    <row r="5781" customFormat="1" x14ac:dyDescent="0.25"/>
    <row r="5782" customFormat="1" x14ac:dyDescent="0.25"/>
    <row r="5783" customFormat="1" x14ac:dyDescent="0.25"/>
    <row r="5784" customFormat="1" x14ac:dyDescent="0.25"/>
    <row r="5785" customFormat="1" x14ac:dyDescent="0.25"/>
    <row r="5786" customFormat="1" x14ac:dyDescent="0.25"/>
    <row r="5787" customFormat="1" x14ac:dyDescent="0.25"/>
    <row r="5788" customFormat="1" x14ac:dyDescent="0.25"/>
    <row r="5789" customFormat="1" x14ac:dyDescent="0.25"/>
    <row r="5790" customFormat="1" x14ac:dyDescent="0.25"/>
    <row r="5791" customFormat="1" x14ac:dyDescent="0.25"/>
    <row r="5792" customFormat="1" x14ac:dyDescent="0.25"/>
    <row r="5793" customFormat="1" x14ac:dyDescent="0.25"/>
    <row r="5794" customFormat="1" x14ac:dyDescent="0.25"/>
    <row r="5795" customFormat="1" x14ac:dyDescent="0.25"/>
    <row r="5796" customFormat="1" x14ac:dyDescent="0.25"/>
    <row r="5797" customFormat="1" x14ac:dyDescent="0.25"/>
    <row r="5798" customFormat="1" x14ac:dyDescent="0.25"/>
    <row r="5799" customFormat="1" x14ac:dyDescent="0.25"/>
    <row r="5800" customFormat="1" x14ac:dyDescent="0.25"/>
    <row r="5801" customFormat="1" x14ac:dyDescent="0.25"/>
    <row r="5802" customFormat="1" x14ac:dyDescent="0.25"/>
    <row r="5803" customFormat="1" x14ac:dyDescent="0.25"/>
    <row r="5804" customFormat="1" x14ac:dyDescent="0.25"/>
    <row r="5805" customFormat="1" x14ac:dyDescent="0.25"/>
    <row r="5806" customFormat="1" x14ac:dyDescent="0.25"/>
    <row r="5807" customFormat="1" x14ac:dyDescent="0.25"/>
    <row r="5808" customFormat="1" x14ac:dyDescent="0.25"/>
    <row r="5809" customFormat="1" x14ac:dyDescent="0.25"/>
    <row r="5810" customFormat="1" x14ac:dyDescent="0.25"/>
    <row r="5811" customFormat="1" x14ac:dyDescent="0.25"/>
    <row r="5812" customFormat="1" x14ac:dyDescent="0.25"/>
    <row r="5813" customFormat="1" x14ac:dyDescent="0.25"/>
    <row r="5814" customFormat="1" x14ac:dyDescent="0.25"/>
    <row r="5815" customFormat="1" x14ac:dyDescent="0.25"/>
    <row r="5816" customFormat="1" x14ac:dyDescent="0.25"/>
    <row r="5817" customFormat="1" x14ac:dyDescent="0.25"/>
    <row r="5818" customFormat="1" x14ac:dyDescent="0.25"/>
    <row r="5819" customFormat="1" x14ac:dyDescent="0.25"/>
    <row r="5820" customFormat="1" x14ac:dyDescent="0.25"/>
    <row r="5821" customFormat="1" x14ac:dyDescent="0.25"/>
    <row r="5822" customFormat="1" x14ac:dyDescent="0.25"/>
    <row r="5823" customFormat="1" x14ac:dyDescent="0.25"/>
    <row r="5824" customFormat="1" x14ac:dyDescent="0.25"/>
    <row r="5825" customFormat="1" x14ac:dyDescent="0.25"/>
    <row r="5826" customFormat="1" x14ac:dyDescent="0.25"/>
    <row r="5827" customFormat="1" x14ac:dyDescent="0.25"/>
    <row r="5828" customFormat="1" x14ac:dyDescent="0.25"/>
    <row r="5829" customFormat="1" x14ac:dyDescent="0.25"/>
    <row r="5830" customFormat="1" x14ac:dyDescent="0.25"/>
    <row r="5831" customFormat="1" x14ac:dyDescent="0.25"/>
    <row r="5832" customFormat="1" x14ac:dyDescent="0.25"/>
    <row r="5833" customFormat="1" x14ac:dyDescent="0.25"/>
    <row r="5834" customFormat="1" x14ac:dyDescent="0.25"/>
    <row r="5835" customFormat="1" x14ac:dyDescent="0.25"/>
    <row r="5836" customFormat="1" x14ac:dyDescent="0.25"/>
    <row r="5837" customFormat="1" x14ac:dyDescent="0.25"/>
    <row r="5838" customFormat="1" x14ac:dyDescent="0.25"/>
    <row r="5839" customFormat="1" x14ac:dyDescent="0.25"/>
    <row r="5840" customFormat="1" x14ac:dyDescent="0.25"/>
    <row r="5841" customFormat="1" x14ac:dyDescent="0.25"/>
    <row r="5842" customFormat="1" x14ac:dyDescent="0.25"/>
    <row r="5843" customFormat="1" x14ac:dyDescent="0.25"/>
    <row r="5844" customFormat="1" x14ac:dyDescent="0.25"/>
    <row r="5845" customFormat="1" x14ac:dyDescent="0.25"/>
    <row r="5846" customFormat="1" x14ac:dyDescent="0.25"/>
    <row r="5847" customFormat="1" x14ac:dyDescent="0.25"/>
    <row r="5848" customFormat="1" x14ac:dyDescent="0.25"/>
    <row r="5849" customFormat="1" x14ac:dyDescent="0.25"/>
    <row r="5850" customFormat="1" x14ac:dyDescent="0.25"/>
    <row r="5851" customFormat="1" x14ac:dyDescent="0.25"/>
    <row r="5852" customFormat="1" x14ac:dyDescent="0.25"/>
    <row r="5853" customFormat="1" x14ac:dyDescent="0.25"/>
    <row r="5854" customFormat="1" x14ac:dyDescent="0.25"/>
    <row r="5855" customFormat="1" x14ac:dyDescent="0.25"/>
    <row r="5856" customFormat="1" x14ac:dyDescent="0.25"/>
    <row r="5857" customFormat="1" x14ac:dyDescent="0.25"/>
    <row r="5858" customFormat="1" x14ac:dyDescent="0.25"/>
    <row r="5859" customFormat="1" x14ac:dyDescent="0.25"/>
    <row r="5860" customFormat="1" x14ac:dyDescent="0.25"/>
    <row r="5861" customFormat="1" x14ac:dyDescent="0.25"/>
    <row r="5862" customFormat="1" x14ac:dyDescent="0.25"/>
    <row r="5863" customFormat="1" x14ac:dyDescent="0.25"/>
    <row r="5864" customFormat="1" x14ac:dyDescent="0.25"/>
    <row r="5865" customFormat="1" x14ac:dyDescent="0.25"/>
    <row r="5866" customFormat="1" x14ac:dyDescent="0.25"/>
    <row r="5867" customFormat="1" x14ac:dyDescent="0.25"/>
    <row r="5868" customFormat="1" x14ac:dyDescent="0.25"/>
    <row r="5869" customFormat="1" x14ac:dyDescent="0.25"/>
    <row r="5870" customFormat="1" x14ac:dyDescent="0.25"/>
    <row r="5871" customFormat="1" x14ac:dyDescent="0.25"/>
    <row r="5872" customFormat="1" x14ac:dyDescent="0.25"/>
    <row r="5873" customFormat="1" x14ac:dyDescent="0.25"/>
    <row r="5874" customFormat="1" x14ac:dyDescent="0.25"/>
    <row r="5875" customFormat="1" x14ac:dyDescent="0.25"/>
    <row r="5876" customFormat="1" x14ac:dyDescent="0.25"/>
    <row r="5877" customFormat="1" x14ac:dyDescent="0.25"/>
    <row r="5878" customFormat="1" x14ac:dyDescent="0.25"/>
    <row r="5879" customFormat="1" x14ac:dyDescent="0.25"/>
    <row r="5880" customFormat="1" x14ac:dyDescent="0.25"/>
    <row r="5881" customFormat="1" x14ac:dyDescent="0.25"/>
    <row r="5882" customFormat="1" x14ac:dyDescent="0.25"/>
    <row r="5883" customFormat="1" x14ac:dyDescent="0.25"/>
    <row r="5884" customFormat="1" x14ac:dyDescent="0.25"/>
    <row r="5885" customFormat="1" x14ac:dyDescent="0.25"/>
    <row r="5886" customFormat="1" x14ac:dyDescent="0.25"/>
    <row r="5887" customFormat="1" x14ac:dyDescent="0.25"/>
    <row r="5888" customFormat="1" x14ac:dyDescent="0.25"/>
    <row r="5889" customFormat="1" x14ac:dyDescent="0.25"/>
    <row r="5890" customFormat="1" x14ac:dyDescent="0.25"/>
    <row r="5891" customFormat="1" x14ac:dyDescent="0.25"/>
    <row r="5892" customFormat="1" x14ac:dyDescent="0.25"/>
    <row r="5893" customFormat="1" x14ac:dyDescent="0.25"/>
    <row r="5894" customFormat="1" x14ac:dyDescent="0.25"/>
    <row r="5895" customFormat="1" x14ac:dyDescent="0.25"/>
    <row r="5896" customFormat="1" x14ac:dyDescent="0.25"/>
    <row r="5897" customFormat="1" x14ac:dyDescent="0.25"/>
    <row r="5898" customFormat="1" x14ac:dyDescent="0.25"/>
    <row r="5899" customFormat="1" x14ac:dyDescent="0.25"/>
    <row r="5900" customFormat="1" x14ac:dyDescent="0.25"/>
    <row r="5901" customFormat="1" x14ac:dyDescent="0.25"/>
    <row r="5902" customFormat="1" x14ac:dyDescent="0.25"/>
    <row r="5903" customFormat="1" x14ac:dyDescent="0.25"/>
    <row r="5904" customFormat="1" x14ac:dyDescent="0.25"/>
    <row r="5905" customFormat="1" x14ac:dyDescent="0.25"/>
    <row r="5906" customFormat="1" x14ac:dyDescent="0.25"/>
    <row r="5907" customFormat="1" x14ac:dyDescent="0.25"/>
    <row r="5908" customFormat="1" x14ac:dyDescent="0.25"/>
    <row r="5909" customFormat="1" x14ac:dyDescent="0.25"/>
    <row r="5910" customFormat="1" x14ac:dyDescent="0.25"/>
    <row r="5911" customFormat="1" x14ac:dyDescent="0.25"/>
    <row r="5912" customFormat="1" x14ac:dyDescent="0.25"/>
    <row r="5913" customFormat="1" x14ac:dyDescent="0.25"/>
    <row r="5914" customFormat="1" x14ac:dyDescent="0.25"/>
    <row r="5915" customFormat="1" x14ac:dyDescent="0.25"/>
    <row r="5916" customFormat="1" x14ac:dyDescent="0.25"/>
    <row r="5917" customFormat="1" x14ac:dyDescent="0.25"/>
    <row r="5918" customFormat="1" x14ac:dyDescent="0.25"/>
    <row r="5919" customFormat="1" x14ac:dyDescent="0.25"/>
    <row r="5920" customFormat="1" x14ac:dyDescent="0.25"/>
    <row r="5921" customFormat="1" x14ac:dyDescent="0.25"/>
    <row r="5922" customFormat="1" x14ac:dyDescent="0.25"/>
    <row r="5923" customFormat="1" x14ac:dyDescent="0.25"/>
    <row r="5924" customFormat="1" x14ac:dyDescent="0.25"/>
    <row r="5925" customFormat="1" x14ac:dyDescent="0.25"/>
    <row r="5926" customFormat="1" x14ac:dyDescent="0.25"/>
    <row r="5927" customFormat="1" x14ac:dyDescent="0.25"/>
    <row r="5928" customFormat="1" x14ac:dyDescent="0.25"/>
    <row r="5929" customFormat="1" x14ac:dyDescent="0.25"/>
    <row r="5930" customFormat="1" x14ac:dyDescent="0.25"/>
    <row r="5931" customFormat="1" x14ac:dyDescent="0.25"/>
    <row r="5932" customFormat="1" x14ac:dyDescent="0.25"/>
    <row r="5933" customFormat="1" x14ac:dyDescent="0.25"/>
    <row r="5934" customFormat="1" x14ac:dyDescent="0.25"/>
    <row r="5935" customFormat="1" x14ac:dyDescent="0.25"/>
    <row r="5936" customFormat="1" x14ac:dyDescent="0.25"/>
    <row r="5937" customFormat="1" x14ac:dyDescent="0.25"/>
    <row r="5938" customFormat="1" x14ac:dyDescent="0.25"/>
    <row r="5939" customFormat="1" x14ac:dyDescent="0.25"/>
    <row r="5940" customFormat="1" x14ac:dyDescent="0.25"/>
    <row r="5941" customFormat="1" x14ac:dyDescent="0.25"/>
    <row r="5942" customFormat="1" x14ac:dyDescent="0.25"/>
    <row r="5943" customFormat="1" x14ac:dyDescent="0.25"/>
    <row r="5944" customFormat="1" x14ac:dyDescent="0.25"/>
    <row r="5945" customFormat="1" x14ac:dyDescent="0.25"/>
    <row r="5946" customFormat="1" x14ac:dyDescent="0.25"/>
    <row r="5947" customFormat="1" x14ac:dyDescent="0.25"/>
    <row r="5948" customFormat="1" x14ac:dyDescent="0.25"/>
    <row r="5949" customFormat="1" x14ac:dyDescent="0.25"/>
    <row r="5950" customFormat="1" x14ac:dyDescent="0.25"/>
    <row r="5951" customFormat="1" x14ac:dyDescent="0.25"/>
    <row r="5952" customFormat="1" x14ac:dyDescent="0.25"/>
    <row r="5953" customFormat="1" x14ac:dyDescent="0.25"/>
    <row r="5954" customFormat="1" x14ac:dyDescent="0.25"/>
    <row r="5955" customFormat="1" x14ac:dyDescent="0.25"/>
    <row r="5956" customFormat="1" x14ac:dyDescent="0.25"/>
    <row r="5957" customFormat="1" x14ac:dyDescent="0.25"/>
    <row r="5958" customFormat="1" x14ac:dyDescent="0.25"/>
    <row r="5959" customFormat="1" x14ac:dyDescent="0.25"/>
    <row r="5960" customFormat="1" x14ac:dyDescent="0.25"/>
    <row r="5961" customFormat="1" x14ac:dyDescent="0.25"/>
    <row r="5962" customFormat="1" x14ac:dyDescent="0.25"/>
    <row r="5963" customFormat="1" x14ac:dyDescent="0.25"/>
    <row r="5964" customFormat="1" x14ac:dyDescent="0.25"/>
    <row r="5965" customFormat="1" x14ac:dyDescent="0.25"/>
    <row r="5966" customFormat="1" x14ac:dyDescent="0.25"/>
    <row r="5967" customFormat="1" x14ac:dyDescent="0.25"/>
    <row r="5968" customFormat="1" x14ac:dyDescent="0.25"/>
    <row r="5969" customFormat="1" x14ac:dyDescent="0.25"/>
    <row r="5970" customFormat="1" x14ac:dyDescent="0.25"/>
    <row r="5971" customFormat="1" x14ac:dyDescent="0.25"/>
    <row r="5972" customFormat="1" x14ac:dyDescent="0.25"/>
    <row r="5973" customFormat="1" x14ac:dyDescent="0.25"/>
    <row r="5974" customFormat="1" x14ac:dyDescent="0.25"/>
    <row r="5975" customFormat="1" x14ac:dyDescent="0.25"/>
    <row r="5976" customFormat="1" x14ac:dyDescent="0.25"/>
    <row r="5977" customFormat="1" x14ac:dyDescent="0.25"/>
    <row r="5978" customFormat="1" x14ac:dyDescent="0.25"/>
    <row r="5979" customFormat="1" x14ac:dyDescent="0.25"/>
    <row r="5980" customFormat="1" x14ac:dyDescent="0.25"/>
    <row r="5981" customFormat="1" x14ac:dyDescent="0.25"/>
    <row r="5982" customFormat="1" x14ac:dyDescent="0.25"/>
    <row r="5983" customFormat="1" x14ac:dyDescent="0.25"/>
    <row r="5984" customFormat="1" x14ac:dyDescent="0.25"/>
    <row r="5985" customFormat="1" x14ac:dyDescent="0.25"/>
    <row r="5986" customFormat="1" x14ac:dyDescent="0.25"/>
    <row r="5987" customFormat="1" x14ac:dyDescent="0.25"/>
    <row r="5988" customFormat="1" x14ac:dyDescent="0.25"/>
    <row r="5989" customFormat="1" x14ac:dyDescent="0.25"/>
    <row r="5990" customFormat="1" x14ac:dyDescent="0.25"/>
    <row r="5991" customFormat="1" x14ac:dyDescent="0.25"/>
    <row r="5992" customFormat="1" x14ac:dyDescent="0.25"/>
    <row r="5993" customFormat="1" x14ac:dyDescent="0.25"/>
    <row r="5994" customFormat="1" x14ac:dyDescent="0.25"/>
    <row r="5995" customFormat="1" x14ac:dyDescent="0.25"/>
    <row r="5996" customFormat="1" x14ac:dyDescent="0.25"/>
    <row r="5997" customFormat="1" x14ac:dyDescent="0.25"/>
    <row r="5998" customFormat="1" x14ac:dyDescent="0.25"/>
    <row r="5999" customFormat="1" x14ac:dyDescent="0.25"/>
    <row r="6000" customFormat="1" x14ac:dyDescent="0.25"/>
    <row r="6001" customFormat="1" x14ac:dyDescent="0.25"/>
    <row r="6002" customFormat="1" x14ac:dyDescent="0.25"/>
    <row r="6003" customFormat="1" x14ac:dyDescent="0.25"/>
    <row r="6004" customFormat="1" x14ac:dyDescent="0.25"/>
    <row r="6005" customFormat="1" x14ac:dyDescent="0.25"/>
    <row r="6006" customFormat="1" x14ac:dyDescent="0.25"/>
    <row r="6007" customFormat="1" x14ac:dyDescent="0.25"/>
    <row r="6008" customFormat="1" x14ac:dyDescent="0.25"/>
    <row r="6009" customFormat="1" x14ac:dyDescent="0.25"/>
    <row r="6010" customFormat="1" x14ac:dyDescent="0.25"/>
    <row r="6011" customFormat="1" x14ac:dyDescent="0.25"/>
    <row r="6012" customFormat="1" x14ac:dyDescent="0.25"/>
    <row r="6013" customFormat="1" x14ac:dyDescent="0.25"/>
    <row r="6014" customFormat="1" x14ac:dyDescent="0.25"/>
    <row r="6015" customFormat="1" x14ac:dyDescent="0.25"/>
    <row r="6016" customFormat="1" x14ac:dyDescent="0.25"/>
    <row r="6017" customFormat="1" x14ac:dyDescent="0.25"/>
    <row r="6018" customFormat="1" x14ac:dyDescent="0.25"/>
    <row r="6019" customFormat="1" x14ac:dyDescent="0.25"/>
    <row r="6020" customFormat="1" x14ac:dyDescent="0.25"/>
    <row r="6021" customFormat="1" x14ac:dyDescent="0.25"/>
    <row r="6022" customFormat="1" x14ac:dyDescent="0.25"/>
    <row r="6023" customFormat="1" x14ac:dyDescent="0.25"/>
    <row r="6024" customFormat="1" x14ac:dyDescent="0.25"/>
    <row r="6025" customFormat="1" x14ac:dyDescent="0.25"/>
    <row r="6026" customFormat="1" x14ac:dyDescent="0.25"/>
    <row r="6027" customFormat="1" x14ac:dyDescent="0.25"/>
    <row r="6028" customFormat="1" x14ac:dyDescent="0.25"/>
    <row r="6029" customFormat="1" x14ac:dyDescent="0.25"/>
    <row r="6030" customFormat="1" x14ac:dyDescent="0.25"/>
    <row r="6031" customFormat="1" x14ac:dyDescent="0.25"/>
    <row r="6032" customFormat="1" x14ac:dyDescent="0.25"/>
    <row r="6033" customFormat="1" x14ac:dyDescent="0.25"/>
    <row r="6034" customFormat="1" x14ac:dyDescent="0.25"/>
    <row r="6035" customFormat="1" x14ac:dyDescent="0.25"/>
    <row r="6036" customFormat="1" x14ac:dyDescent="0.25"/>
    <row r="6037" customFormat="1" x14ac:dyDescent="0.25"/>
    <row r="6038" customFormat="1" x14ac:dyDescent="0.25"/>
    <row r="6039" customFormat="1" x14ac:dyDescent="0.25"/>
    <row r="6040" customFormat="1" x14ac:dyDescent="0.25"/>
    <row r="6041" customFormat="1" x14ac:dyDescent="0.25"/>
    <row r="6042" customFormat="1" x14ac:dyDescent="0.25"/>
    <row r="6043" customFormat="1" x14ac:dyDescent="0.25"/>
    <row r="6044" customFormat="1" x14ac:dyDescent="0.25"/>
    <row r="6045" customFormat="1" x14ac:dyDescent="0.25"/>
    <row r="6046" customFormat="1" x14ac:dyDescent="0.25"/>
    <row r="6047" customFormat="1" x14ac:dyDescent="0.25"/>
    <row r="6048" customFormat="1" x14ac:dyDescent="0.25"/>
    <row r="6049" customFormat="1" x14ac:dyDescent="0.25"/>
    <row r="6050" customFormat="1" x14ac:dyDescent="0.25"/>
    <row r="6051" customFormat="1" x14ac:dyDescent="0.25"/>
    <row r="6052" customFormat="1" x14ac:dyDescent="0.25"/>
    <row r="6053" customFormat="1" x14ac:dyDescent="0.25"/>
    <row r="6054" customFormat="1" x14ac:dyDescent="0.25"/>
    <row r="6055" customFormat="1" x14ac:dyDescent="0.25"/>
    <row r="6056" customFormat="1" x14ac:dyDescent="0.25"/>
    <row r="6057" customFormat="1" x14ac:dyDescent="0.25"/>
    <row r="6058" customFormat="1" x14ac:dyDescent="0.25"/>
    <row r="6059" customFormat="1" x14ac:dyDescent="0.25"/>
    <row r="6060" customFormat="1" x14ac:dyDescent="0.25"/>
    <row r="6061" customFormat="1" x14ac:dyDescent="0.25"/>
    <row r="6062" customFormat="1" x14ac:dyDescent="0.25"/>
    <row r="6063" customFormat="1" x14ac:dyDescent="0.25"/>
    <row r="6064" customFormat="1" x14ac:dyDescent="0.25"/>
    <row r="6065" customFormat="1" x14ac:dyDescent="0.25"/>
    <row r="6066" customFormat="1" x14ac:dyDescent="0.25"/>
    <row r="6067" customFormat="1" x14ac:dyDescent="0.25"/>
    <row r="6068" customFormat="1" x14ac:dyDescent="0.25"/>
    <row r="6069" customFormat="1" x14ac:dyDescent="0.25"/>
    <row r="6070" customFormat="1" x14ac:dyDescent="0.25"/>
    <row r="6071" customFormat="1" x14ac:dyDescent="0.25"/>
    <row r="6072" customFormat="1" x14ac:dyDescent="0.25"/>
    <row r="6073" customFormat="1" x14ac:dyDescent="0.25"/>
    <row r="6074" customFormat="1" x14ac:dyDescent="0.25"/>
    <row r="6075" customFormat="1" x14ac:dyDescent="0.25"/>
    <row r="6076" customFormat="1" x14ac:dyDescent="0.25"/>
    <row r="6077" customFormat="1" x14ac:dyDescent="0.25"/>
    <row r="6078" customFormat="1" x14ac:dyDescent="0.25"/>
    <row r="6079" customFormat="1" x14ac:dyDescent="0.25"/>
    <row r="6080" customFormat="1" x14ac:dyDescent="0.25"/>
    <row r="6081" customFormat="1" x14ac:dyDescent="0.25"/>
    <row r="6082" customFormat="1" x14ac:dyDescent="0.25"/>
    <row r="6083" customFormat="1" x14ac:dyDescent="0.25"/>
    <row r="6084" customFormat="1" x14ac:dyDescent="0.25"/>
    <row r="6085" customFormat="1" x14ac:dyDescent="0.25"/>
    <row r="6086" customFormat="1" x14ac:dyDescent="0.25"/>
    <row r="6087" customFormat="1" x14ac:dyDescent="0.25"/>
    <row r="6088" customFormat="1" x14ac:dyDescent="0.25"/>
    <row r="6089" customFormat="1" x14ac:dyDescent="0.25"/>
    <row r="6090" customFormat="1" x14ac:dyDescent="0.25"/>
    <row r="6091" customFormat="1" x14ac:dyDescent="0.25"/>
    <row r="6092" customFormat="1" x14ac:dyDescent="0.25"/>
    <row r="6093" customFormat="1" x14ac:dyDescent="0.25"/>
    <row r="6094" customFormat="1" x14ac:dyDescent="0.25"/>
    <row r="6095" customFormat="1" x14ac:dyDescent="0.25"/>
    <row r="6096" customFormat="1" x14ac:dyDescent="0.25"/>
    <row r="6097" customFormat="1" x14ac:dyDescent="0.25"/>
    <row r="6098" customFormat="1" x14ac:dyDescent="0.25"/>
    <row r="6099" customFormat="1" x14ac:dyDescent="0.25"/>
    <row r="6100" customFormat="1" x14ac:dyDescent="0.25"/>
    <row r="6101" customFormat="1" x14ac:dyDescent="0.25"/>
    <row r="6102" customFormat="1" x14ac:dyDescent="0.25"/>
    <row r="6103" customFormat="1" x14ac:dyDescent="0.25"/>
    <row r="6104" customFormat="1" x14ac:dyDescent="0.25"/>
    <row r="6105" customFormat="1" x14ac:dyDescent="0.25"/>
    <row r="6106" customFormat="1" x14ac:dyDescent="0.25"/>
    <row r="6107" customFormat="1" x14ac:dyDescent="0.25"/>
    <row r="6108" customFormat="1" x14ac:dyDescent="0.25"/>
    <row r="6109" customFormat="1" x14ac:dyDescent="0.25"/>
    <row r="6110" customFormat="1" x14ac:dyDescent="0.25"/>
    <row r="6111" customFormat="1" x14ac:dyDescent="0.25"/>
    <row r="6112" customFormat="1" x14ac:dyDescent="0.25"/>
    <row r="6113" customFormat="1" x14ac:dyDescent="0.25"/>
    <row r="6114" customFormat="1" x14ac:dyDescent="0.25"/>
    <row r="6115" customFormat="1" x14ac:dyDescent="0.25"/>
    <row r="6116" customFormat="1" x14ac:dyDescent="0.25"/>
    <row r="6117" customFormat="1" x14ac:dyDescent="0.25"/>
    <row r="6118" customFormat="1" x14ac:dyDescent="0.25"/>
    <row r="6119" customFormat="1" x14ac:dyDescent="0.25"/>
    <row r="6120" customFormat="1" x14ac:dyDescent="0.25"/>
    <row r="6121" customFormat="1" x14ac:dyDescent="0.25"/>
    <row r="6122" customFormat="1" x14ac:dyDescent="0.25"/>
    <row r="6123" customFormat="1" x14ac:dyDescent="0.25"/>
    <row r="6124" customFormat="1" x14ac:dyDescent="0.25"/>
    <row r="6125" customFormat="1" x14ac:dyDescent="0.25"/>
    <row r="6126" customFormat="1" x14ac:dyDescent="0.25"/>
    <row r="6127" customFormat="1" x14ac:dyDescent="0.25"/>
    <row r="6128" customFormat="1" x14ac:dyDescent="0.25"/>
    <row r="6129" customFormat="1" x14ac:dyDescent="0.25"/>
    <row r="6130" customFormat="1" x14ac:dyDescent="0.25"/>
    <row r="6131" customFormat="1" x14ac:dyDescent="0.25"/>
    <row r="6132" customFormat="1" x14ac:dyDescent="0.25"/>
    <row r="6133" customFormat="1" x14ac:dyDescent="0.25"/>
    <row r="6134" customFormat="1" x14ac:dyDescent="0.25"/>
    <row r="6135" customFormat="1" x14ac:dyDescent="0.25"/>
    <row r="6136" customFormat="1" x14ac:dyDescent="0.25"/>
    <row r="6137" customFormat="1" x14ac:dyDescent="0.25"/>
    <row r="6138" customFormat="1" x14ac:dyDescent="0.25"/>
    <row r="6139" customFormat="1" x14ac:dyDescent="0.25"/>
    <row r="6140" customFormat="1" x14ac:dyDescent="0.25"/>
    <row r="6141" customFormat="1" x14ac:dyDescent="0.25"/>
    <row r="6142" customFormat="1" x14ac:dyDescent="0.25"/>
    <row r="6143" customFormat="1" x14ac:dyDescent="0.25"/>
    <row r="6144" customFormat="1" x14ac:dyDescent="0.25"/>
    <row r="6145" customFormat="1" x14ac:dyDescent="0.25"/>
    <row r="6146" customFormat="1" x14ac:dyDescent="0.25"/>
    <row r="6147" customFormat="1" x14ac:dyDescent="0.25"/>
    <row r="6148" customFormat="1" x14ac:dyDescent="0.25"/>
    <row r="6149" customFormat="1" x14ac:dyDescent="0.25"/>
    <row r="6150" customFormat="1" x14ac:dyDescent="0.25"/>
    <row r="6151" customFormat="1" x14ac:dyDescent="0.25"/>
    <row r="6152" customFormat="1" x14ac:dyDescent="0.25"/>
    <row r="6153" customFormat="1" x14ac:dyDescent="0.25"/>
    <row r="6154" customFormat="1" x14ac:dyDescent="0.25"/>
    <row r="6155" customFormat="1" x14ac:dyDescent="0.25"/>
    <row r="6156" customFormat="1" x14ac:dyDescent="0.25"/>
    <row r="6157" customFormat="1" x14ac:dyDescent="0.25"/>
    <row r="6158" customFormat="1" x14ac:dyDescent="0.25"/>
    <row r="6159" customFormat="1" x14ac:dyDescent="0.25"/>
    <row r="6160" customFormat="1" x14ac:dyDescent="0.25"/>
    <row r="6161" customFormat="1" x14ac:dyDescent="0.25"/>
    <row r="6162" customFormat="1" x14ac:dyDescent="0.25"/>
    <row r="6163" customFormat="1" x14ac:dyDescent="0.25"/>
    <row r="6164" customFormat="1" x14ac:dyDescent="0.25"/>
    <row r="6165" customFormat="1" x14ac:dyDescent="0.25"/>
    <row r="6166" customFormat="1" x14ac:dyDescent="0.25"/>
    <row r="6167" customFormat="1" x14ac:dyDescent="0.25"/>
    <row r="6168" customFormat="1" x14ac:dyDescent="0.25"/>
    <row r="6169" customFormat="1" x14ac:dyDescent="0.25"/>
    <row r="6170" customFormat="1" x14ac:dyDescent="0.25"/>
    <row r="6171" customFormat="1" x14ac:dyDescent="0.25"/>
    <row r="6172" customFormat="1" x14ac:dyDescent="0.25"/>
    <row r="6173" customFormat="1" x14ac:dyDescent="0.25"/>
    <row r="6174" customFormat="1" x14ac:dyDescent="0.25"/>
    <row r="6175" customFormat="1" x14ac:dyDescent="0.25"/>
    <row r="6176" customFormat="1" x14ac:dyDescent="0.25"/>
    <row r="6177" customFormat="1" x14ac:dyDescent="0.25"/>
    <row r="6178" customFormat="1" x14ac:dyDescent="0.25"/>
    <row r="6179" customFormat="1" x14ac:dyDescent="0.25"/>
    <row r="6180" customFormat="1" x14ac:dyDescent="0.25"/>
    <row r="6181" customFormat="1" x14ac:dyDescent="0.25"/>
    <row r="6182" customFormat="1" x14ac:dyDescent="0.25"/>
    <row r="6183" customFormat="1" x14ac:dyDescent="0.25"/>
    <row r="6184" customFormat="1" x14ac:dyDescent="0.25"/>
    <row r="6185" customFormat="1" x14ac:dyDescent="0.25"/>
    <row r="6186" customFormat="1" x14ac:dyDescent="0.25"/>
    <row r="6187" customFormat="1" x14ac:dyDescent="0.25"/>
    <row r="6188" customFormat="1" x14ac:dyDescent="0.25"/>
    <row r="6189" customFormat="1" x14ac:dyDescent="0.25"/>
    <row r="6190" customFormat="1" x14ac:dyDescent="0.25"/>
    <row r="6191" customFormat="1" x14ac:dyDescent="0.25"/>
    <row r="6192" customFormat="1" x14ac:dyDescent="0.25"/>
    <row r="6193" customFormat="1" x14ac:dyDescent="0.25"/>
    <row r="6194" customFormat="1" x14ac:dyDescent="0.25"/>
    <row r="6195" customFormat="1" x14ac:dyDescent="0.25"/>
    <row r="6196" customFormat="1" x14ac:dyDescent="0.25"/>
    <row r="6197" customFormat="1" x14ac:dyDescent="0.25"/>
    <row r="6198" customFormat="1" x14ac:dyDescent="0.25"/>
    <row r="6199" customFormat="1" x14ac:dyDescent="0.25"/>
    <row r="6200" customFormat="1" x14ac:dyDescent="0.25"/>
    <row r="6201" customFormat="1" x14ac:dyDescent="0.25"/>
    <row r="6202" customFormat="1" x14ac:dyDescent="0.25"/>
    <row r="6203" customFormat="1" x14ac:dyDescent="0.25"/>
    <row r="6204" customFormat="1" x14ac:dyDescent="0.25"/>
    <row r="6205" customFormat="1" x14ac:dyDescent="0.25"/>
    <row r="6206" customFormat="1" x14ac:dyDescent="0.25"/>
    <row r="6207" customFormat="1" x14ac:dyDescent="0.25"/>
    <row r="6208" customFormat="1" x14ac:dyDescent="0.25"/>
    <row r="6209" customFormat="1" x14ac:dyDescent="0.25"/>
    <row r="6210" customFormat="1" x14ac:dyDescent="0.25"/>
    <row r="6211" customFormat="1" x14ac:dyDescent="0.25"/>
    <row r="6212" customFormat="1" x14ac:dyDescent="0.25"/>
    <row r="6213" customFormat="1" x14ac:dyDescent="0.25"/>
    <row r="6214" customFormat="1" x14ac:dyDescent="0.25"/>
    <row r="6215" customFormat="1" x14ac:dyDescent="0.25"/>
    <row r="6216" customFormat="1" x14ac:dyDescent="0.25"/>
    <row r="6217" customFormat="1" x14ac:dyDescent="0.25"/>
    <row r="6218" customFormat="1" x14ac:dyDescent="0.25"/>
    <row r="6219" customFormat="1" x14ac:dyDescent="0.25"/>
    <row r="6220" customFormat="1" x14ac:dyDescent="0.25"/>
    <row r="6221" customFormat="1" x14ac:dyDescent="0.25"/>
    <row r="6222" customFormat="1" x14ac:dyDescent="0.25"/>
    <row r="6223" customFormat="1" x14ac:dyDescent="0.25"/>
    <row r="6224" customFormat="1" x14ac:dyDescent="0.25"/>
    <row r="6225" customFormat="1" x14ac:dyDescent="0.25"/>
    <row r="6226" customFormat="1" x14ac:dyDescent="0.25"/>
    <row r="6227" customFormat="1" x14ac:dyDescent="0.25"/>
    <row r="6228" customFormat="1" x14ac:dyDescent="0.25"/>
    <row r="6229" customFormat="1" x14ac:dyDescent="0.25"/>
    <row r="6230" customFormat="1" x14ac:dyDescent="0.25"/>
    <row r="6231" customFormat="1" x14ac:dyDescent="0.25"/>
    <row r="6232" customFormat="1" x14ac:dyDescent="0.25"/>
    <row r="6233" customFormat="1" x14ac:dyDescent="0.25"/>
    <row r="6234" customFormat="1" x14ac:dyDescent="0.25"/>
    <row r="6235" customFormat="1" x14ac:dyDescent="0.25"/>
    <row r="6236" customFormat="1" x14ac:dyDescent="0.25"/>
    <row r="6237" customFormat="1" x14ac:dyDescent="0.25"/>
    <row r="6238" customFormat="1" x14ac:dyDescent="0.25"/>
    <row r="6239" customFormat="1" x14ac:dyDescent="0.25"/>
    <row r="6240" customFormat="1" x14ac:dyDescent="0.25"/>
    <row r="6241" customFormat="1" x14ac:dyDescent="0.25"/>
    <row r="6242" customFormat="1" x14ac:dyDescent="0.25"/>
    <row r="6243" customFormat="1" x14ac:dyDescent="0.25"/>
    <row r="6244" customFormat="1" x14ac:dyDescent="0.25"/>
    <row r="6245" customFormat="1" x14ac:dyDescent="0.25"/>
    <row r="6246" customFormat="1" x14ac:dyDescent="0.25"/>
    <row r="6247" customFormat="1" x14ac:dyDescent="0.25"/>
    <row r="6248" customFormat="1" x14ac:dyDescent="0.25"/>
    <row r="6249" customFormat="1" x14ac:dyDescent="0.25"/>
    <row r="6250" customFormat="1" x14ac:dyDescent="0.25"/>
    <row r="6251" customFormat="1" x14ac:dyDescent="0.25"/>
    <row r="6252" customFormat="1" x14ac:dyDescent="0.25"/>
    <row r="6253" customFormat="1" x14ac:dyDescent="0.25"/>
    <row r="6254" customFormat="1" x14ac:dyDescent="0.25"/>
    <row r="6255" customFormat="1" x14ac:dyDescent="0.25"/>
    <row r="6256" customFormat="1" x14ac:dyDescent="0.25"/>
    <row r="6257" customFormat="1" x14ac:dyDescent="0.25"/>
    <row r="6258" customFormat="1" x14ac:dyDescent="0.25"/>
    <row r="6259" customFormat="1" x14ac:dyDescent="0.25"/>
    <row r="6260" customFormat="1" x14ac:dyDescent="0.25"/>
    <row r="6261" customFormat="1" x14ac:dyDescent="0.25"/>
    <row r="6262" customFormat="1" x14ac:dyDescent="0.25"/>
    <row r="6263" customFormat="1" x14ac:dyDescent="0.25"/>
    <row r="6264" customFormat="1" x14ac:dyDescent="0.25"/>
    <row r="6265" customFormat="1" x14ac:dyDescent="0.25"/>
    <row r="6266" customFormat="1" x14ac:dyDescent="0.25"/>
    <row r="6267" customFormat="1" x14ac:dyDescent="0.25"/>
    <row r="6268" customFormat="1" x14ac:dyDescent="0.25"/>
    <row r="6269" customFormat="1" x14ac:dyDescent="0.25"/>
    <row r="6270" customFormat="1" x14ac:dyDescent="0.25"/>
    <row r="6271" customFormat="1" x14ac:dyDescent="0.25"/>
    <row r="6272" customFormat="1" x14ac:dyDescent="0.25"/>
    <row r="6273" customFormat="1" x14ac:dyDescent="0.25"/>
    <row r="6274" customFormat="1" x14ac:dyDescent="0.25"/>
    <row r="6275" customFormat="1" x14ac:dyDescent="0.25"/>
    <row r="6276" customFormat="1" x14ac:dyDescent="0.25"/>
    <row r="6277" customFormat="1" x14ac:dyDescent="0.25"/>
    <row r="6278" customFormat="1" x14ac:dyDescent="0.25"/>
    <row r="6279" customFormat="1" x14ac:dyDescent="0.25"/>
    <row r="6280" customFormat="1" x14ac:dyDescent="0.25"/>
    <row r="6281" customFormat="1" x14ac:dyDescent="0.25"/>
    <row r="6282" customFormat="1" x14ac:dyDescent="0.25"/>
    <row r="6283" customFormat="1" x14ac:dyDescent="0.25"/>
    <row r="6284" customFormat="1" x14ac:dyDescent="0.25"/>
    <row r="6285" customFormat="1" x14ac:dyDescent="0.25"/>
    <row r="6286" customFormat="1" x14ac:dyDescent="0.25"/>
    <row r="6287" customFormat="1" x14ac:dyDescent="0.25"/>
    <row r="6288" customFormat="1" x14ac:dyDescent="0.25"/>
    <row r="6289" customFormat="1" x14ac:dyDescent="0.25"/>
    <row r="6290" customFormat="1" x14ac:dyDescent="0.25"/>
    <row r="6291" customFormat="1" x14ac:dyDescent="0.25"/>
    <row r="6292" customFormat="1" x14ac:dyDescent="0.25"/>
    <row r="6293" customFormat="1" x14ac:dyDescent="0.25"/>
    <row r="6294" customFormat="1" x14ac:dyDescent="0.25"/>
    <row r="6295" customFormat="1" x14ac:dyDescent="0.25"/>
    <row r="6296" customFormat="1" x14ac:dyDescent="0.25"/>
    <row r="6297" customFormat="1" x14ac:dyDescent="0.25"/>
    <row r="6298" customFormat="1" x14ac:dyDescent="0.25"/>
    <row r="6299" customFormat="1" x14ac:dyDescent="0.25"/>
    <row r="6300" customFormat="1" x14ac:dyDescent="0.25"/>
    <row r="6301" customFormat="1" x14ac:dyDescent="0.25"/>
    <row r="6302" customFormat="1" x14ac:dyDescent="0.25"/>
    <row r="6303" customFormat="1" x14ac:dyDescent="0.25"/>
    <row r="6304" customFormat="1" x14ac:dyDescent="0.25"/>
    <row r="6305" customFormat="1" x14ac:dyDescent="0.25"/>
    <row r="6306" customFormat="1" x14ac:dyDescent="0.25"/>
    <row r="6307" customFormat="1" x14ac:dyDescent="0.25"/>
    <row r="6308" customFormat="1" x14ac:dyDescent="0.25"/>
    <row r="6309" customFormat="1" x14ac:dyDescent="0.25"/>
    <row r="6310" customFormat="1" x14ac:dyDescent="0.25"/>
    <row r="6311" customFormat="1" x14ac:dyDescent="0.25"/>
    <row r="6312" customFormat="1" x14ac:dyDescent="0.25"/>
    <row r="6313" customFormat="1" x14ac:dyDescent="0.25"/>
    <row r="6314" customFormat="1" x14ac:dyDescent="0.25"/>
    <row r="6315" customFormat="1" x14ac:dyDescent="0.25"/>
    <row r="6316" customFormat="1" x14ac:dyDescent="0.25"/>
    <row r="6317" customFormat="1" x14ac:dyDescent="0.25"/>
    <row r="6318" customFormat="1" x14ac:dyDescent="0.25"/>
    <row r="6319" customFormat="1" x14ac:dyDescent="0.25"/>
    <row r="6320" customFormat="1" x14ac:dyDescent="0.25"/>
    <row r="6321" customFormat="1" x14ac:dyDescent="0.25"/>
    <row r="6322" customFormat="1" x14ac:dyDescent="0.25"/>
    <row r="6323" customFormat="1" x14ac:dyDescent="0.25"/>
    <row r="6324" customFormat="1" x14ac:dyDescent="0.25"/>
    <row r="6325" customFormat="1" x14ac:dyDescent="0.25"/>
    <row r="6326" customFormat="1" x14ac:dyDescent="0.25"/>
    <row r="6327" customFormat="1" x14ac:dyDescent="0.25"/>
    <row r="6328" customFormat="1" x14ac:dyDescent="0.25"/>
    <row r="6329" customFormat="1" x14ac:dyDescent="0.25"/>
    <row r="6330" customFormat="1" x14ac:dyDescent="0.25"/>
    <row r="6331" customFormat="1" x14ac:dyDescent="0.25"/>
    <row r="6332" customFormat="1" x14ac:dyDescent="0.25"/>
    <row r="6333" customFormat="1" x14ac:dyDescent="0.25"/>
    <row r="6334" customFormat="1" x14ac:dyDescent="0.25"/>
    <row r="6335" customFormat="1" x14ac:dyDescent="0.25"/>
    <row r="6336" customFormat="1" x14ac:dyDescent="0.25"/>
    <row r="6337" customFormat="1" x14ac:dyDescent="0.25"/>
    <row r="6338" customFormat="1" x14ac:dyDescent="0.25"/>
    <row r="6339" customFormat="1" x14ac:dyDescent="0.25"/>
    <row r="6340" customFormat="1" x14ac:dyDescent="0.25"/>
    <row r="6341" customFormat="1" x14ac:dyDescent="0.25"/>
    <row r="6342" customFormat="1" x14ac:dyDescent="0.25"/>
    <row r="6343" customFormat="1" x14ac:dyDescent="0.25"/>
    <row r="6344" customFormat="1" x14ac:dyDescent="0.25"/>
    <row r="6345" customFormat="1" x14ac:dyDescent="0.25"/>
    <row r="6346" customFormat="1" x14ac:dyDescent="0.25"/>
    <row r="6347" customFormat="1" x14ac:dyDescent="0.25"/>
    <row r="6348" customFormat="1" x14ac:dyDescent="0.25"/>
    <row r="6349" customFormat="1" x14ac:dyDescent="0.25"/>
    <row r="6350" customFormat="1" x14ac:dyDescent="0.25"/>
    <row r="6351" customFormat="1" x14ac:dyDescent="0.25"/>
    <row r="6352" customFormat="1" x14ac:dyDescent="0.25"/>
    <row r="6353" customFormat="1" x14ac:dyDescent="0.25"/>
    <row r="6354" customFormat="1" x14ac:dyDescent="0.25"/>
    <row r="6355" customFormat="1" x14ac:dyDescent="0.25"/>
    <row r="6356" customFormat="1" x14ac:dyDescent="0.25"/>
    <row r="6357" customFormat="1" x14ac:dyDescent="0.25"/>
    <row r="6358" customFormat="1" x14ac:dyDescent="0.25"/>
    <row r="6359" customFormat="1" x14ac:dyDescent="0.25"/>
    <row r="6360" customFormat="1" x14ac:dyDescent="0.25"/>
    <row r="6361" customFormat="1" x14ac:dyDescent="0.25"/>
    <row r="6362" customFormat="1" x14ac:dyDescent="0.25"/>
    <row r="6363" customFormat="1" x14ac:dyDescent="0.25"/>
    <row r="6364" customFormat="1" x14ac:dyDescent="0.25"/>
    <row r="6365" customFormat="1" x14ac:dyDescent="0.25"/>
    <row r="6366" customFormat="1" x14ac:dyDescent="0.25"/>
    <row r="6367" customFormat="1" x14ac:dyDescent="0.25"/>
    <row r="6368" customFormat="1" x14ac:dyDescent="0.25"/>
    <row r="6369" customFormat="1" x14ac:dyDescent="0.25"/>
    <row r="6370" customFormat="1" x14ac:dyDescent="0.25"/>
    <row r="6371" customFormat="1" x14ac:dyDescent="0.25"/>
    <row r="6372" customFormat="1" x14ac:dyDescent="0.25"/>
    <row r="6373" customFormat="1" x14ac:dyDescent="0.25"/>
    <row r="6374" customFormat="1" x14ac:dyDescent="0.25"/>
    <row r="6375" customFormat="1" x14ac:dyDescent="0.25"/>
    <row r="6376" customFormat="1" x14ac:dyDescent="0.25"/>
    <row r="6377" customFormat="1" x14ac:dyDescent="0.25"/>
    <row r="6378" customFormat="1" x14ac:dyDescent="0.25"/>
    <row r="6379" customFormat="1" x14ac:dyDescent="0.25"/>
    <row r="6380" customFormat="1" x14ac:dyDescent="0.25"/>
    <row r="6381" customFormat="1" x14ac:dyDescent="0.25"/>
    <row r="6382" customFormat="1" x14ac:dyDescent="0.25"/>
    <row r="6383" customFormat="1" x14ac:dyDescent="0.25"/>
    <row r="6384" customFormat="1" x14ac:dyDescent="0.25"/>
    <row r="6385" customFormat="1" x14ac:dyDescent="0.25"/>
    <row r="6386" customFormat="1" x14ac:dyDescent="0.25"/>
    <row r="6387" customFormat="1" x14ac:dyDescent="0.25"/>
    <row r="6388" customFormat="1" x14ac:dyDescent="0.25"/>
    <row r="6389" customFormat="1" x14ac:dyDescent="0.25"/>
    <row r="6390" customFormat="1" x14ac:dyDescent="0.25"/>
    <row r="6391" customFormat="1" x14ac:dyDescent="0.25"/>
    <row r="6392" customFormat="1" x14ac:dyDescent="0.25"/>
    <row r="6393" customFormat="1" x14ac:dyDescent="0.25"/>
    <row r="6394" customFormat="1" x14ac:dyDescent="0.25"/>
    <row r="6395" customFormat="1" x14ac:dyDescent="0.25"/>
    <row r="6396" customFormat="1" x14ac:dyDescent="0.25"/>
    <row r="6397" customFormat="1" x14ac:dyDescent="0.25"/>
    <row r="6398" customFormat="1" x14ac:dyDescent="0.25"/>
    <row r="6399" customFormat="1" x14ac:dyDescent="0.25"/>
    <row r="6400" customFormat="1" x14ac:dyDescent="0.25"/>
    <row r="6401" customFormat="1" x14ac:dyDescent="0.25"/>
    <row r="6402" customFormat="1" x14ac:dyDescent="0.25"/>
    <row r="6403" customFormat="1" x14ac:dyDescent="0.25"/>
    <row r="6404" customFormat="1" x14ac:dyDescent="0.25"/>
    <row r="6405" customFormat="1" x14ac:dyDescent="0.25"/>
    <row r="6406" customFormat="1" x14ac:dyDescent="0.25"/>
    <row r="6407" customFormat="1" x14ac:dyDescent="0.25"/>
    <row r="6408" customFormat="1" x14ac:dyDescent="0.25"/>
    <row r="6409" customFormat="1" x14ac:dyDescent="0.25"/>
    <row r="6410" customFormat="1" x14ac:dyDescent="0.25"/>
    <row r="6411" customFormat="1" x14ac:dyDescent="0.25"/>
    <row r="6412" customFormat="1" x14ac:dyDescent="0.25"/>
    <row r="6413" customFormat="1" x14ac:dyDescent="0.25"/>
    <row r="6414" customFormat="1" x14ac:dyDescent="0.25"/>
    <row r="6415" customFormat="1" x14ac:dyDescent="0.25"/>
    <row r="6416" customFormat="1" x14ac:dyDescent="0.25"/>
    <row r="6417" customFormat="1" x14ac:dyDescent="0.25"/>
    <row r="6418" customFormat="1" x14ac:dyDescent="0.25"/>
    <row r="6419" customFormat="1" x14ac:dyDescent="0.25"/>
    <row r="6420" customFormat="1" x14ac:dyDescent="0.25"/>
    <row r="6421" customFormat="1" x14ac:dyDescent="0.25"/>
    <row r="6422" customFormat="1" x14ac:dyDescent="0.25"/>
    <row r="6423" customFormat="1" x14ac:dyDescent="0.25"/>
    <row r="6424" customFormat="1" x14ac:dyDescent="0.25"/>
    <row r="6425" customFormat="1" x14ac:dyDescent="0.25"/>
    <row r="6426" customFormat="1" x14ac:dyDescent="0.25"/>
    <row r="6427" customFormat="1" x14ac:dyDescent="0.25"/>
    <row r="6428" customFormat="1" x14ac:dyDescent="0.25"/>
    <row r="6429" customFormat="1" x14ac:dyDescent="0.25"/>
    <row r="6430" customFormat="1" x14ac:dyDescent="0.25"/>
    <row r="6431" customFormat="1" x14ac:dyDescent="0.25"/>
    <row r="6432" customFormat="1" x14ac:dyDescent="0.25"/>
    <row r="6433" customFormat="1" x14ac:dyDescent="0.25"/>
    <row r="6434" customFormat="1" x14ac:dyDescent="0.25"/>
    <row r="6435" customFormat="1" x14ac:dyDescent="0.25"/>
    <row r="6436" customFormat="1" x14ac:dyDescent="0.25"/>
    <row r="6437" customFormat="1" x14ac:dyDescent="0.25"/>
    <row r="6438" customFormat="1" x14ac:dyDescent="0.25"/>
    <row r="6439" customFormat="1" x14ac:dyDescent="0.25"/>
    <row r="6440" customFormat="1" x14ac:dyDescent="0.25"/>
    <row r="6441" customFormat="1" x14ac:dyDescent="0.25"/>
    <row r="6442" customFormat="1" x14ac:dyDescent="0.25"/>
    <row r="6443" customFormat="1" x14ac:dyDescent="0.25"/>
    <row r="6444" customFormat="1" x14ac:dyDescent="0.25"/>
    <row r="6445" customFormat="1" x14ac:dyDescent="0.25"/>
    <row r="6446" customFormat="1" x14ac:dyDescent="0.25"/>
    <row r="6447" customFormat="1" x14ac:dyDescent="0.25"/>
    <row r="6448" customFormat="1" x14ac:dyDescent="0.25"/>
    <row r="6449" customFormat="1" x14ac:dyDescent="0.25"/>
    <row r="6450" customFormat="1" x14ac:dyDescent="0.25"/>
    <row r="6451" customFormat="1" x14ac:dyDescent="0.25"/>
    <row r="6452" customFormat="1" x14ac:dyDescent="0.25"/>
    <row r="6453" customFormat="1" x14ac:dyDescent="0.25"/>
    <row r="6454" customFormat="1" x14ac:dyDescent="0.25"/>
    <row r="6455" customFormat="1" x14ac:dyDescent="0.25"/>
    <row r="6456" customFormat="1" x14ac:dyDescent="0.25"/>
    <row r="6457" customFormat="1" x14ac:dyDescent="0.25"/>
    <row r="6458" customFormat="1" x14ac:dyDescent="0.25"/>
    <row r="6459" customFormat="1" x14ac:dyDescent="0.25"/>
    <row r="6460" customFormat="1" x14ac:dyDescent="0.25"/>
    <row r="6461" customFormat="1" x14ac:dyDescent="0.25"/>
    <row r="6462" customFormat="1" x14ac:dyDescent="0.25"/>
    <row r="6463" customFormat="1" x14ac:dyDescent="0.25"/>
    <row r="6464" customFormat="1" x14ac:dyDescent="0.25"/>
    <row r="6465" customFormat="1" x14ac:dyDescent="0.25"/>
    <row r="6466" customFormat="1" x14ac:dyDescent="0.25"/>
    <row r="6467" customFormat="1" x14ac:dyDescent="0.25"/>
    <row r="6468" customFormat="1" x14ac:dyDescent="0.25"/>
    <row r="6469" customFormat="1" x14ac:dyDescent="0.25"/>
    <row r="6470" customFormat="1" x14ac:dyDescent="0.25"/>
    <row r="6471" customFormat="1" x14ac:dyDescent="0.25"/>
    <row r="6472" customFormat="1" x14ac:dyDescent="0.25"/>
    <row r="6473" customFormat="1" x14ac:dyDescent="0.25"/>
    <row r="6474" customFormat="1" x14ac:dyDescent="0.25"/>
    <row r="6475" customFormat="1" x14ac:dyDescent="0.25"/>
    <row r="6476" customFormat="1" x14ac:dyDescent="0.25"/>
    <row r="6477" customFormat="1" x14ac:dyDescent="0.25"/>
    <row r="6478" customFormat="1" x14ac:dyDescent="0.25"/>
    <row r="6479" customFormat="1" x14ac:dyDescent="0.25"/>
    <row r="6480" customFormat="1" x14ac:dyDescent="0.25"/>
    <row r="6481" customFormat="1" x14ac:dyDescent="0.25"/>
    <row r="6482" customFormat="1" x14ac:dyDescent="0.25"/>
    <row r="6483" customFormat="1" x14ac:dyDescent="0.25"/>
    <row r="6484" customFormat="1" x14ac:dyDescent="0.25"/>
    <row r="6485" customFormat="1" x14ac:dyDescent="0.25"/>
    <row r="6486" customFormat="1" x14ac:dyDescent="0.25"/>
    <row r="6487" customFormat="1" x14ac:dyDescent="0.25"/>
    <row r="6488" customFormat="1" x14ac:dyDescent="0.25"/>
    <row r="6489" customFormat="1" x14ac:dyDescent="0.25"/>
    <row r="6490" customFormat="1" x14ac:dyDescent="0.25"/>
    <row r="6491" customFormat="1" x14ac:dyDescent="0.25"/>
    <row r="6492" customFormat="1" x14ac:dyDescent="0.25"/>
    <row r="6493" customFormat="1" x14ac:dyDescent="0.25"/>
    <row r="6494" customFormat="1" x14ac:dyDescent="0.25"/>
    <row r="6495" customFormat="1" x14ac:dyDescent="0.25"/>
    <row r="6496" customFormat="1" x14ac:dyDescent="0.25"/>
    <row r="6497" customFormat="1" x14ac:dyDescent="0.25"/>
    <row r="6498" customFormat="1" x14ac:dyDescent="0.25"/>
    <row r="6499" customFormat="1" x14ac:dyDescent="0.25"/>
    <row r="6500" customFormat="1" x14ac:dyDescent="0.25"/>
    <row r="6501" customFormat="1" x14ac:dyDescent="0.25"/>
    <row r="6502" customFormat="1" x14ac:dyDescent="0.25"/>
    <row r="6503" customFormat="1" x14ac:dyDescent="0.25"/>
    <row r="6504" customFormat="1" x14ac:dyDescent="0.25"/>
    <row r="6505" customFormat="1" x14ac:dyDescent="0.25"/>
    <row r="6506" customFormat="1" x14ac:dyDescent="0.25"/>
    <row r="6507" customFormat="1" x14ac:dyDescent="0.25"/>
    <row r="6508" customFormat="1" x14ac:dyDescent="0.25"/>
    <row r="6509" customFormat="1" x14ac:dyDescent="0.25"/>
    <row r="6510" customFormat="1" x14ac:dyDescent="0.25"/>
    <row r="6511" customFormat="1" x14ac:dyDescent="0.25"/>
    <row r="6512" customFormat="1" x14ac:dyDescent="0.25"/>
    <row r="6513" customFormat="1" x14ac:dyDescent="0.25"/>
    <row r="6514" customFormat="1" x14ac:dyDescent="0.25"/>
    <row r="6515" customFormat="1" x14ac:dyDescent="0.25"/>
    <row r="6516" customFormat="1" x14ac:dyDescent="0.25"/>
    <row r="6517" customFormat="1" x14ac:dyDescent="0.25"/>
    <row r="6518" customFormat="1" x14ac:dyDescent="0.25"/>
    <row r="6519" customFormat="1" x14ac:dyDescent="0.25"/>
    <row r="6520" customFormat="1" x14ac:dyDescent="0.25"/>
    <row r="6521" customFormat="1" x14ac:dyDescent="0.25"/>
    <row r="6522" customFormat="1" x14ac:dyDescent="0.25"/>
    <row r="6523" customFormat="1" x14ac:dyDescent="0.25"/>
    <row r="6524" customFormat="1" x14ac:dyDescent="0.25"/>
    <row r="6525" customFormat="1" x14ac:dyDescent="0.25"/>
    <row r="6526" customFormat="1" x14ac:dyDescent="0.25"/>
    <row r="6527" customFormat="1" x14ac:dyDescent="0.25"/>
    <row r="6528" customFormat="1" x14ac:dyDescent="0.25"/>
    <row r="6529" customFormat="1" x14ac:dyDescent="0.25"/>
    <row r="6530" customFormat="1" x14ac:dyDescent="0.25"/>
    <row r="6531" customFormat="1" x14ac:dyDescent="0.25"/>
    <row r="6532" customFormat="1" x14ac:dyDescent="0.25"/>
    <row r="6533" customFormat="1" x14ac:dyDescent="0.25"/>
    <row r="6534" customFormat="1" x14ac:dyDescent="0.25"/>
    <row r="6535" customFormat="1" x14ac:dyDescent="0.25"/>
    <row r="6536" customFormat="1" x14ac:dyDescent="0.25"/>
    <row r="6537" customFormat="1" x14ac:dyDescent="0.25"/>
    <row r="6538" customFormat="1" x14ac:dyDescent="0.25"/>
    <row r="6539" customFormat="1" x14ac:dyDescent="0.25"/>
    <row r="6540" customFormat="1" x14ac:dyDescent="0.25"/>
    <row r="6541" customFormat="1" x14ac:dyDescent="0.25"/>
    <row r="6542" customFormat="1" x14ac:dyDescent="0.25"/>
    <row r="6543" customFormat="1" x14ac:dyDescent="0.25"/>
    <row r="6544" customFormat="1" x14ac:dyDescent="0.25"/>
    <row r="6545" customFormat="1" x14ac:dyDescent="0.25"/>
    <row r="6546" customFormat="1" x14ac:dyDescent="0.25"/>
    <row r="6547" customFormat="1" x14ac:dyDescent="0.25"/>
    <row r="6548" customFormat="1" x14ac:dyDescent="0.25"/>
    <row r="6549" customFormat="1" x14ac:dyDescent="0.25"/>
    <row r="6550" customFormat="1" x14ac:dyDescent="0.25"/>
    <row r="6551" customFormat="1" x14ac:dyDescent="0.25"/>
    <row r="6552" customFormat="1" x14ac:dyDescent="0.25"/>
    <row r="6553" customFormat="1" x14ac:dyDescent="0.25"/>
    <row r="6554" customFormat="1" x14ac:dyDescent="0.25"/>
    <row r="6555" customFormat="1" x14ac:dyDescent="0.25"/>
    <row r="6556" customFormat="1" x14ac:dyDescent="0.25"/>
    <row r="6557" customFormat="1" x14ac:dyDescent="0.25"/>
    <row r="6558" customFormat="1" x14ac:dyDescent="0.25"/>
    <row r="6559" customFormat="1" x14ac:dyDescent="0.25"/>
    <row r="6560" customFormat="1" x14ac:dyDescent="0.25"/>
    <row r="6561" customFormat="1" x14ac:dyDescent="0.25"/>
    <row r="6562" customFormat="1" x14ac:dyDescent="0.25"/>
    <row r="6563" customFormat="1" x14ac:dyDescent="0.25"/>
    <row r="6564" customFormat="1" x14ac:dyDescent="0.25"/>
    <row r="6565" customFormat="1" x14ac:dyDescent="0.25"/>
    <row r="6566" customFormat="1" x14ac:dyDescent="0.25"/>
    <row r="6567" customFormat="1" x14ac:dyDescent="0.25"/>
    <row r="6568" customFormat="1" x14ac:dyDescent="0.25"/>
    <row r="6569" customFormat="1" x14ac:dyDescent="0.25"/>
    <row r="6570" customFormat="1" x14ac:dyDescent="0.25"/>
    <row r="6571" customFormat="1" x14ac:dyDescent="0.25"/>
    <row r="6572" customFormat="1" x14ac:dyDescent="0.25"/>
    <row r="6573" customFormat="1" x14ac:dyDescent="0.25"/>
    <row r="6574" customFormat="1" x14ac:dyDescent="0.25"/>
    <row r="6575" customFormat="1" x14ac:dyDescent="0.25"/>
    <row r="6576" customFormat="1" x14ac:dyDescent="0.25"/>
    <row r="6577" customFormat="1" x14ac:dyDescent="0.25"/>
    <row r="6578" customFormat="1" x14ac:dyDescent="0.25"/>
    <row r="6579" customFormat="1" x14ac:dyDescent="0.25"/>
    <row r="6580" customFormat="1" x14ac:dyDescent="0.25"/>
    <row r="6581" customFormat="1" x14ac:dyDescent="0.25"/>
    <row r="6582" customFormat="1" x14ac:dyDescent="0.25"/>
    <row r="6583" customFormat="1" x14ac:dyDescent="0.25"/>
    <row r="6584" customFormat="1" x14ac:dyDescent="0.25"/>
    <row r="6585" customFormat="1" x14ac:dyDescent="0.25"/>
    <row r="6586" customFormat="1" x14ac:dyDescent="0.25"/>
    <row r="6587" customFormat="1" x14ac:dyDescent="0.25"/>
    <row r="6588" customFormat="1" x14ac:dyDescent="0.25"/>
    <row r="6589" customFormat="1" x14ac:dyDescent="0.25"/>
    <row r="6590" customFormat="1" x14ac:dyDescent="0.25"/>
    <row r="6591" customFormat="1" x14ac:dyDescent="0.25"/>
    <row r="6592" customFormat="1" x14ac:dyDescent="0.25"/>
    <row r="6593" customFormat="1" x14ac:dyDescent="0.25"/>
    <row r="6594" customFormat="1" x14ac:dyDescent="0.25"/>
    <row r="6595" customFormat="1" x14ac:dyDescent="0.25"/>
    <row r="6596" customFormat="1" x14ac:dyDescent="0.25"/>
    <row r="6597" customFormat="1" x14ac:dyDescent="0.25"/>
    <row r="6598" customFormat="1" x14ac:dyDescent="0.25"/>
    <row r="6599" customFormat="1" x14ac:dyDescent="0.25"/>
    <row r="6600" customFormat="1" x14ac:dyDescent="0.25"/>
    <row r="6601" customFormat="1" x14ac:dyDescent="0.25"/>
    <row r="6602" customFormat="1" x14ac:dyDescent="0.25"/>
    <row r="6603" customFormat="1" x14ac:dyDescent="0.25"/>
    <row r="6604" customFormat="1" x14ac:dyDescent="0.25"/>
    <row r="6605" customFormat="1" x14ac:dyDescent="0.25"/>
    <row r="6606" customFormat="1" x14ac:dyDescent="0.25"/>
    <row r="6607" customFormat="1" x14ac:dyDescent="0.25"/>
    <row r="6608" customFormat="1" x14ac:dyDescent="0.25"/>
    <row r="6609" customFormat="1" x14ac:dyDescent="0.25"/>
    <row r="6610" customFormat="1" x14ac:dyDescent="0.25"/>
    <row r="6611" customFormat="1" x14ac:dyDescent="0.25"/>
    <row r="6612" customFormat="1" x14ac:dyDescent="0.25"/>
    <row r="6613" customFormat="1" x14ac:dyDescent="0.25"/>
    <row r="6614" customFormat="1" x14ac:dyDescent="0.25"/>
    <row r="6615" customFormat="1" x14ac:dyDescent="0.25"/>
    <row r="6616" customFormat="1" x14ac:dyDescent="0.25"/>
    <row r="6617" customFormat="1" x14ac:dyDescent="0.25"/>
    <row r="6618" customFormat="1" x14ac:dyDescent="0.25"/>
    <row r="6619" customFormat="1" x14ac:dyDescent="0.25"/>
    <row r="6620" customFormat="1" x14ac:dyDescent="0.25"/>
    <row r="6621" customFormat="1" x14ac:dyDescent="0.25"/>
    <row r="6622" customFormat="1" x14ac:dyDescent="0.25"/>
    <row r="6623" customFormat="1" x14ac:dyDescent="0.25"/>
    <row r="6624" customFormat="1" x14ac:dyDescent="0.25"/>
    <row r="6625" customFormat="1" x14ac:dyDescent="0.25"/>
    <row r="6626" customFormat="1" x14ac:dyDescent="0.25"/>
    <row r="6627" customFormat="1" x14ac:dyDescent="0.25"/>
    <row r="6628" customFormat="1" x14ac:dyDescent="0.25"/>
    <row r="6629" customFormat="1" x14ac:dyDescent="0.25"/>
    <row r="6630" customFormat="1" x14ac:dyDescent="0.25"/>
    <row r="6631" customFormat="1" x14ac:dyDescent="0.25"/>
    <row r="6632" customFormat="1" x14ac:dyDescent="0.25"/>
    <row r="6633" customFormat="1" x14ac:dyDescent="0.25"/>
    <row r="6634" customFormat="1" x14ac:dyDescent="0.25"/>
    <row r="6635" customFormat="1" x14ac:dyDescent="0.25"/>
    <row r="6636" customFormat="1" x14ac:dyDescent="0.25"/>
    <row r="6637" customFormat="1" x14ac:dyDescent="0.25"/>
    <row r="6638" customFormat="1" x14ac:dyDescent="0.25"/>
    <row r="6639" customFormat="1" x14ac:dyDescent="0.25"/>
    <row r="6640" customFormat="1" x14ac:dyDescent="0.25"/>
    <row r="6641" customFormat="1" x14ac:dyDescent="0.25"/>
    <row r="6642" customFormat="1" x14ac:dyDescent="0.25"/>
    <row r="6643" customFormat="1" x14ac:dyDescent="0.25"/>
    <row r="6644" customFormat="1" x14ac:dyDescent="0.25"/>
    <row r="6645" customFormat="1" x14ac:dyDescent="0.25"/>
    <row r="6646" customFormat="1" x14ac:dyDescent="0.25"/>
    <row r="6647" customFormat="1" x14ac:dyDescent="0.25"/>
    <row r="6648" customFormat="1" x14ac:dyDescent="0.25"/>
    <row r="6649" customFormat="1" x14ac:dyDescent="0.25"/>
    <row r="6650" customFormat="1" x14ac:dyDescent="0.25"/>
    <row r="6651" customFormat="1" x14ac:dyDescent="0.25"/>
    <row r="6652" customFormat="1" x14ac:dyDescent="0.25"/>
    <row r="6653" customFormat="1" x14ac:dyDescent="0.25"/>
    <row r="6654" customFormat="1" x14ac:dyDescent="0.25"/>
    <row r="6655" customFormat="1" x14ac:dyDescent="0.25"/>
    <row r="6656" customFormat="1" x14ac:dyDescent="0.25"/>
    <row r="6657" customFormat="1" x14ac:dyDescent="0.25"/>
    <row r="6658" customFormat="1" x14ac:dyDescent="0.25"/>
    <row r="6659" customFormat="1" x14ac:dyDescent="0.25"/>
    <row r="6660" customFormat="1" x14ac:dyDescent="0.25"/>
    <row r="6661" customFormat="1" x14ac:dyDescent="0.25"/>
    <row r="6662" customFormat="1" x14ac:dyDescent="0.25"/>
    <row r="6663" customFormat="1" x14ac:dyDescent="0.25"/>
    <row r="6664" customFormat="1" x14ac:dyDescent="0.25"/>
    <row r="6665" customFormat="1" x14ac:dyDescent="0.25"/>
    <row r="6666" customFormat="1" x14ac:dyDescent="0.25"/>
    <row r="6667" customFormat="1" x14ac:dyDescent="0.25"/>
    <row r="6668" customFormat="1" x14ac:dyDescent="0.25"/>
    <row r="6669" customFormat="1" x14ac:dyDescent="0.25"/>
    <row r="6670" customFormat="1" x14ac:dyDescent="0.25"/>
    <row r="6671" customFormat="1" x14ac:dyDescent="0.25"/>
    <row r="6672" customFormat="1" x14ac:dyDescent="0.25"/>
    <row r="6673" customFormat="1" x14ac:dyDescent="0.25"/>
    <row r="6674" customFormat="1" x14ac:dyDescent="0.25"/>
    <row r="6675" customFormat="1" x14ac:dyDescent="0.25"/>
    <row r="6676" customFormat="1" x14ac:dyDescent="0.25"/>
    <row r="6677" customFormat="1" x14ac:dyDescent="0.25"/>
    <row r="6678" customFormat="1" x14ac:dyDescent="0.25"/>
    <row r="6679" customFormat="1" x14ac:dyDescent="0.25"/>
    <row r="6680" customFormat="1" x14ac:dyDescent="0.25"/>
    <row r="6681" customFormat="1" x14ac:dyDescent="0.25"/>
    <row r="6682" customFormat="1" x14ac:dyDescent="0.25"/>
    <row r="6683" customFormat="1" x14ac:dyDescent="0.25"/>
    <row r="6684" customFormat="1" x14ac:dyDescent="0.25"/>
    <row r="6685" customFormat="1" x14ac:dyDescent="0.25"/>
    <row r="6686" customFormat="1" x14ac:dyDescent="0.25"/>
    <row r="6687" customFormat="1" x14ac:dyDescent="0.25"/>
    <row r="6688" customFormat="1" x14ac:dyDescent="0.25"/>
    <row r="6689" customFormat="1" x14ac:dyDescent="0.25"/>
    <row r="6690" customFormat="1" x14ac:dyDescent="0.25"/>
    <row r="6691" customFormat="1" x14ac:dyDescent="0.25"/>
    <row r="6692" customFormat="1" x14ac:dyDescent="0.25"/>
    <row r="6693" customFormat="1" x14ac:dyDescent="0.25"/>
    <row r="6694" customFormat="1" x14ac:dyDescent="0.25"/>
    <row r="6695" customFormat="1" x14ac:dyDescent="0.25"/>
    <row r="6696" customFormat="1" x14ac:dyDescent="0.25"/>
    <row r="6697" customFormat="1" x14ac:dyDescent="0.25"/>
    <row r="6698" customFormat="1" x14ac:dyDescent="0.25"/>
    <row r="6699" customFormat="1" x14ac:dyDescent="0.25"/>
    <row r="6700" customFormat="1" x14ac:dyDescent="0.25"/>
    <row r="6701" customFormat="1" x14ac:dyDescent="0.25"/>
    <row r="6702" customFormat="1" x14ac:dyDescent="0.25"/>
    <row r="6703" customFormat="1" x14ac:dyDescent="0.25"/>
    <row r="6704" customFormat="1" x14ac:dyDescent="0.25"/>
    <row r="6705" customFormat="1" x14ac:dyDescent="0.25"/>
    <row r="6706" customFormat="1" x14ac:dyDescent="0.25"/>
    <row r="6707" customFormat="1" x14ac:dyDescent="0.25"/>
    <row r="6708" customFormat="1" x14ac:dyDescent="0.25"/>
    <row r="6709" customFormat="1" x14ac:dyDescent="0.25"/>
    <row r="6710" customFormat="1" x14ac:dyDescent="0.25"/>
    <row r="6711" customFormat="1" x14ac:dyDescent="0.25"/>
    <row r="6712" customFormat="1" x14ac:dyDescent="0.25"/>
    <row r="6713" customFormat="1" x14ac:dyDescent="0.25"/>
    <row r="6714" customFormat="1" x14ac:dyDescent="0.25"/>
    <row r="6715" customFormat="1" x14ac:dyDescent="0.25"/>
    <row r="6716" customFormat="1" x14ac:dyDescent="0.25"/>
    <row r="6717" customFormat="1" x14ac:dyDescent="0.25"/>
    <row r="6718" customFormat="1" x14ac:dyDescent="0.25"/>
    <row r="6719" customFormat="1" x14ac:dyDescent="0.25"/>
    <row r="6720" customFormat="1" x14ac:dyDescent="0.25"/>
    <row r="6721" customFormat="1" x14ac:dyDescent="0.25"/>
    <row r="6722" customFormat="1" x14ac:dyDescent="0.25"/>
    <row r="6723" customFormat="1" x14ac:dyDescent="0.25"/>
    <row r="6724" customFormat="1" x14ac:dyDescent="0.25"/>
    <row r="6725" customFormat="1" x14ac:dyDescent="0.25"/>
    <row r="6726" customFormat="1" x14ac:dyDescent="0.25"/>
    <row r="6727" customFormat="1" x14ac:dyDescent="0.25"/>
    <row r="6728" customFormat="1" x14ac:dyDescent="0.25"/>
    <row r="6729" customFormat="1" x14ac:dyDescent="0.25"/>
    <row r="6730" customFormat="1" x14ac:dyDescent="0.25"/>
    <row r="6731" customFormat="1" x14ac:dyDescent="0.25"/>
    <row r="6732" customFormat="1" x14ac:dyDescent="0.25"/>
    <row r="6733" customFormat="1" x14ac:dyDescent="0.25"/>
    <row r="6734" customFormat="1" x14ac:dyDescent="0.25"/>
    <row r="6735" customFormat="1" x14ac:dyDescent="0.25"/>
    <row r="6736" customFormat="1" x14ac:dyDescent="0.25"/>
    <row r="6737" customFormat="1" x14ac:dyDescent="0.25"/>
    <row r="6738" customFormat="1" x14ac:dyDescent="0.25"/>
    <row r="6739" customFormat="1" x14ac:dyDescent="0.25"/>
    <row r="6740" customFormat="1" x14ac:dyDescent="0.25"/>
    <row r="6741" customFormat="1" x14ac:dyDescent="0.25"/>
    <row r="6742" customFormat="1" x14ac:dyDescent="0.25"/>
    <row r="6743" customFormat="1" x14ac:dyDescent="0.25"/>
    <row r="6744" customFormat="1" x14ac:dyDescent="0.25"/>
    <row r="6745" customFormat="1" x14ac:dyDescent="0.25"/>
    <row r="6746" customFormat="1" x14ac:dyDescent="0.25"/>
    <row r="6747" customFormat="1" x14ac:dyDescent="0.25"/>
    <row r="6748" customFormat="1" x14ac:dyDescent="0.25"/>
    <row r="6749" customFormat="1" x14ac:dyDescent="0.25"/>
    <row r="6750" customFormat="1" x14ac:dyDescent="0.25"/>
    <row r="6751" customFormat="1" x14ac:dyDescent="0.25"/>
    <row r="6752" customFormat="1" x14ac:dyDescent="0.25"/>
    <row r="6753" customFormat="1" x14ac:dyDescent="0.25"/>
    <row r="6754" customFormat="1" x14ac:dyDescent="0.25"/>
    <row r="6755" customFormat="1" x14ac:dyDescent="0.25"/>
    <row r="6756" customFormat="1" x14ac:dyDescent="0.25"/>
    <row r="6757" customFormat="1" x14ac:dyDescent="0.25"/>
    <row r="6758" customFormat="1" x14ac:dyDescent="0.25"/>
    <row r="6759" customFormat="1" x14ac:dyDescent="0.25"/>
    <row r="6760" customFormat="1" x14ac:dyDescent="0.25"/>
    <row r="6761" customFormat="1" x14ac:dyDescent="0.25"/>
    <row r="6762" customFormat="1" x14ac:dyDescent="0.25"/>
    <row r="6763" customFormat="1" x14ac:dyDescent="0.25"/>
    <row r="6764" customFormat="1" x14ac:dyDescent="0.25"/>
    <row r="6765" customFormat="1" x14ac:dyDescent="0.25"/>
    <row r="6766" customFormat="1" x14ac:dyDescent="0.25"/>
    <row r="6767" customFormat="1" x14ac:dyDescent="0.25"/>
    <row r="6768" customFormat="1" x14ac:dyDescent="0.25"/>
    <row r="6769" customFormat="1" x14ac:dyDescent="0.25"/>
    <row r="6770" customFormat="1" x14ac:dyDescent="0.25"/>
    <row r="6771" customFormat="1" x14ac:dyDescent="0.25"/>
    <row r="6772" customFormat="1" x14ac:dyDescent="0.25"/>
    <row r="6773" customFormat="1" x14ac:dyDescent="0.25"/>
    <row r="6774" customFormat="1" x14ac:dyDescent="0.25"/>
    <row r="6775" customFormat="1" x14ac:dyDescent="0.25"/>
    <row r="6776" customFormat="1" x14ac:dyDescent="0.25"/>
    <row r="6777" customFormat="1" x14ac:dyDescent="0.25"/>
    <row r="6778" customFormat="1" x14ac:dyDescent="0.25"/>
    <row r="6779" customFormat="1" x14ac:dyDescent="0.25"/>
    <row r="6780" customFormat="1" x14ac:dyDescent="0.25"/>
    <row r="6781" customFormat="1" x14ac:dyDescent="0.25"/>
    <row r="6782" customFormat="1" x14ac:dyDescent="0.25"/>
    <row r="6783" customFormat="1" x14ac:dyDescent="0.25"/>
    <row r="6784" customFormat="1" x14ac:dyDescent="0.25"/>
    <row r="6785" customFormat="1" x14ac:dyDescent="0.25"/>
    <row r="6786" customFormat="1" x14ac:dyDescent="0.25"/>
    <row r="6787" customFormat="1" x14ac:dyDescent="0.25"/>
    <row r="6788" customFormat="1" x14ac:dyDescent="0.25"/>
    <row r="6789" customFormat="1" x14ac:dyDescent="0.25"/>
    <row r="6790" customFormat="1" x14ac:dyDescent="0.25"/>
    <row r="6791" customFormat="1" x14ac:dyDescent="0.25"/>
    <row r="6792" customFormat="1" x14ac:dyDescent="0.25"/>
    <row r="6793" customFormat="1" x14ac:dyDescent="0.25"/>
    <row r="6794" customFormat="1" x14ac:dyDescent="0.25"/>
    <row r="6795" customFormat="1" x14ac:dyDescent="0.25"/>
    <row r="6796" customFormat="1" x14ac:dyDescent="0.25"/>
    <row r="6797" customFormat="1" x14ac:dyDescent="0.25"/>
    <row r="6798" customFormat="1" x14ac:dyDescent="0.25"/>
    <row r="6799" customFormat="1" x14ac:dyDescent="0.25"/>
    <row r="6800" customFormat="1" x14ac:dyDescent="0.25"/>
    <row r="6801" customFormat="1" x14ac:dyDescent="0.25"/>
    <row r="6802" customFormat="1" x14ac:dyDescent="0.25"/>
    <row r="6803" customFormat="1" x14ac:dyDescent="0.25"/>
    <row r="6804" customFormat="1" x14ac:dyDescent="0.25"/>
    <row r="6805" customFormat="1" x14ac:dyDescent="0.25"/>
    <row r="6806" customFormat="1" x14ac:dyDescent="0.25"/>
    <row r="6807" customFormat="1" x14ac:dyDescent="0.25"/>
    <row r="6808" customFormat="1" x14ac:dyDescent="0.25"/>
    <row r="6809" customFormat="1" x14ac:dyDescent="0.25"/>
    <row r="6810" customFormat="1" x14ac:dyDescent="0.25"/>
    <row r="6811" customFormat="1" x14ac:dyDescent="0.25"/>
    <row r="6812" customFormat="1" x14ac:dyDescent="0.25"/>
    <row r="6813" customFormat="1" x14ac:dyDescent="0.25"/>
    <row r="6814" customFormat="1" x14ac:dyDescent="0.25"/>
    <row r="6815" customFormat="1" x14ac:dyDescent="0.25"/>
    <row r="6816" customFormat="1" x14ac:dyDescent="0.25"/>
    <row r="6817" customFormat="1" x14ac:dyDescent="0.25"/>
    <row r="6818" customFormat="1" x14ac:dyDescent="0.25"/>
    <row r="6819" customFormat="1" x14ac:dyDescent="0.25"/>
    <row r="6820" customFormat="1" x14ac:dyDescent="0.25"/>
    <row r="6821" customFormat="1" x14ac:dyDescent="0.25"/>
    <row r="6822" customFormat="1" x14ac:dyDescent="0.25"/>
    <row r="6823" customFormat="1" x14ac:dyDescent="0.25"/>
    <row r="6824" customFormat="1" x14ac:dyDescent="0.25"/>
    <row r="6825" customFormat="1" x14ac:dyDescent="0.25"/>
    <row r="6826" customFormat="1" x14ac:dyDescent="0.25"/>
    <row r="6827" customFormat="1" x14ac:dyDescent="0.25"/>
    <row r="6828" customFormat="1" x14ac:dyDescent="0.25"/>
    <row r="6829" customFormat="1" x14ac:dyDescent="0.25"/>
    <row r="6830" customFormat="1" x14ac:dyDescent="0.25"/>
    <row r="6831" customFormat="1" x14ac:dyDescent="0.25"/>
    <row r="6832" customFormat="1" x14ac:dyDescent="0.25"/>
    <row r="6833" customFormat="1" x14ac:dyDescent="0.25"/>
    <row r="6834" customFormat="1" x14ac:dyDescent="0.25"/>
    <row r="6835" customFormat="1" x14ac:dyDescent="0.25"/>
    <row r="6836" customFormat="1" x14ac:dyDescent="0.25"/>
    <row r="6837" customFormat="1" x14ac:dyDescent="0.25"/>
    <row r="6838" customFormat="1" x14ac:dyDescent="0.25"/>
    <row r="6839" customFormat="1" x14ac:dyDescent="0.25"/>
    <row r="6840" customFormat="1" x14ac:dyDescent="0.25"/>
    <row r="6841" customFormat="1" x14ac:dyDescent="0.25"/>
    <row r="6842" customFormat="1" x14ac:dyDescent="0.25"/>
    <row r="6843" customFormat="1" x14ac:dyDescent="0.25"/>
    <row r="6844" customFormat="1" x14ac:dyDescent="0.25"/>
    <row r="6845" customFormat="1" x14ac:dyDescent="0.25"/>
    <row r="6846" customFormat="1" x14ac:dyDescent="0.25"/>
    <row r="6847" customFormat="1" x14ac:dyDescent="0.25"/>
    <row r="6848" customFormat="1" x14ac:dyDescent="0.25"/>
    <row r="6849" customFormat="1" x14ac:dyDescent="0.25"/>
    <row r="6850" customFormat="1" x14ac:dyDescent="0.25"/>
    <row r="6851" customFormat="1" x14ac:dyDescent="0.25"/>
    <row r="6852" customFormat="1" x14ac:dyDescent="0.25"/>
    <row r="6853" customFormat="1" x14ac:dyDescent="0.25"/>
    <row r="6854" customFormat="1" x14ac:dyDescent="0.25"/>
    <row r="6855" customFormat="1" x14ac:dyDescent="0.25"/>
    <row r="6856" customFormat="1" x14ac:dyDescent="0.25"/>
    <row r="6857" customFormat="1" x14ac:dyDescent="0.25"/>
    <row r="6858" customFormat="1" x14ac:dyDescent="0.25"/>
    <row r="6859" customFormat="1" x14ac:dyDescent="0.25"/>
    <row r="6860" customFormat="1" x14ac:dyDescent="0.25"/>
    <row r="6861" customFormat="1" x14ac:dyDescent="0.25"/>
    <row r="6862" customFormat="1" x14ac:dyDescent="0.25"/>
    <row r="6863" customFormat="1" x14ac:dyDescent="0.25"/>
    <row r="6864" customFormat="1" x14ac:dyDescent="0.25"/>
    <row r="6865" customFormat="1" x14ac:dyDescent="0.25"/>
    <row r="6866" customFormat="1" x14ac:dyDescent="0.25"/>
    <row r="6867" customFormat="1" x14ac:dyDescent="0.25"/>
    <row r="6868" customFormat="1" x14ac:dyDescent="0.25"/>
    <row r="6869" customFormat="1" x14ac:dyDescent="0.25"/>
    <row r="6870" customFormat="1" x14ac:dyDescent="0.25"/>
    <row r="6871" customFormat="1" x14ac:dyDescent="0.25"/>
    <row r="6872" customFormat="1" x14ac:dyDescent="0.25"/>
    <row r="6873" customFormat="1" x14ac:dyDescent="0.25"/>
    <row r="6874" customFormat="1" x14ac:dyDescent="0.25"/>
    <row r="6875" customFormat="1" x14ac:dyDescent="0.25"/>
    <row r="6876" customFormat="1" x14ac:dyDescent="0.25"/>
    <row r="6877" customFormat="1" x14ac:dyDescent="0.25"/>
    <row r="6878" customFormat="1" x14ac:dyDescent="0.25"/>
    <row r="6879" customFormat="1" x14ac:dyDescent="0.25"/>
    <row r="6880" customFormat="1" x14ac:dyDescent="0.25"/>
    <row r="6881" customFormat="1" x14ac:dyDescent="0.25"/>
    <row r="6882" customFormat="1" x14ac:dyDescent="0.25"/>
    <row r="6883" customFormat="1" x14ac:dyDescent="0.25"/>
    <row r="6884" customFormat="1" x14ac:dyDescent="0.25"/>
    <row r="6885" customFormat="1" x14ac:dyDescent="0.25"/>
    <row r="6886" customFormat="1" x14ac:dyDescent="0.25"/>
    <row r="6887" customFormat="1" x14ac:dyDescent="0.25"/>
    <row r="6888" customFormat="1" x14ac:dyDescent="0.25"/>
    <row r="6889" customFormat="1" x14ac:dyDescent="0.25"/>
    <row r="6890" customFormat="1" x14ac:dyDescent="0.25"/>
    <row r="6891" customFormat="1" x14ac:dyDescent="0.25"/>
    <row r="6892" customFormat="1" x14ac:dyDescent="0.25"/>
    <row r="6893" customFormat="1" x14ac:dyDescent="0.25"/>
    <row r="6894" customFormat="1" x14ac:dyDescent="0.25"/>
    <row r="6895" customFormat="1" x14ac:dyDescent="0.25"/>
    <row r="6896" customFormat="1" x14ac:dyDescent="0.25"/>
    <row r="6897" customFormat="1" x14ac:dyDescent="0.25"/>
    <row r="6898" customFormat="1" x14ac:dyDescent="0.25"/>
    <row r="6899" customFormat="1" x14ac:dyDescent="0.25"/>
    <row r="6900" customFormat="1" x14ac:dyDescent="0.25"/>
    <row r="6901" customFormat="1" x14ac:dyDescent="0.25"/>
    <row r="6902" customFormat="1" x14ac:dyDescent="0.25"/>
    <row r="6903" customFormat="1" x14ac:dyDescent="0.25"/>
    <row r="6904" customFormat="1" x14ac:dyDescent="0.25"/>
    <row r="6905" customFormat="1" x14ac:dyDescent="0.25"/>
    <row r="6906" customFormat="1" x14ac:dyDescent="0.25"/>
    <row r="6907" customFormat="1" x14ac:dyDescent="0.25"/>
    <row r="6908" customFormat="1" x14ac:dyDescent="0.25"/>
    <row r="6909" customFormat="1" x14ac:dyDescent="0.25"/>
    <row r="6910" customFormat="1" x14ac:dyDescent="0.25"/>
    <row r="6911" customFormat="1" x14ac:dyDescent="0.25"/>
    <row r="6912" customFormat="1" x14ac:dyDescent="0.25"/>
    <row r="6913" customFormat="1" x14ac:dyDescent="0.25"/>
    <row r="6914" customFormat="1" x14ac:dyDescent="0.25"/>
    <row r="6915" customFormat="1" x14ac:dyDescent="0.25"/>
    <row r="6916" customFormat="1" x14ac:dyDescent="0.25"/>
    <row r="6917" customFormat="1" x14ac:dyDescent="0.25"/>
    <row r="6918" customFormat="1" x14ac:dyDescent="0.25"/>
    <row r="6919" customFormat="1" x14ac:dyDescent="0.25"/>
    <row r="6920" customFormat="1" x14ac:dyDescent="0.25"/>
    <row r="6921" customFormat="1" x14ac:dyDescent="0.25"/>
    <row r="6922" customFormat="1" x14ac:dyDescent="0.25"/>
    <row r="6923" customFormat="1" x14ac:dyDescent="0.25"/>
    <row r="6924" customFormat="1" x14ac:dyDescent="0.25"/>
    <row r="6925" customFormat="1" x14ac:dyDescent="0.25"/>
    <row r="6926" customFormat="1" x14ac:dyDescent="0.25"/>
    <row r="6927" customFormat="1" x14ac:dyDescent="0.25"/>
    <row r="6928" customFormat="1" x14ac:dyDescent="0.25"/>
    <row r="6929" customFormat="1" x14ac:dyDescent="0.25"/>
    <row r="6930" customFormat="1" x14ac:dyDescent="0.25"/>
    <row r="6931" customFormat="1" x14ac:dyDescent="0.25"/>
    <row r="6932" customFormat="1" x14ac:dyDescent="0.25"/>
    <row r="6933" customFormat="1" x14ac:dyDescent="0.25"/>
    <row r="6934" customFormat="1" x14ac:dyDescent="0.25"/>
    <row r="6935" customFormat="1" x14ac:dyDescent="0.25"/>
    <row r="6936" customFormat="1" x14ac:dyDescent="0.25"/>
    <row r="6937" customFormat="1" x14ac:dyDescent="0.25"/>
    <row r="6938" customFormat="1" x14ac:dyDescent="0.25"/>
    <row r="6939" customFormat="1" x14ac:dyDescent="0.25"/>
    <row r="6940" customFormat="1" x14ac:dyDescent="0.25"/>
    <row r="6941" customFormat="1" x14ac:dyDescent="0.25"/>
    <row r="6942" customFormat="1" x14ac:dyDescent="0.25"/>
    <row r="6943" customFormat="1" x14ac:dyDescent="0.25"/>
    <row r="6944" customFormat="1" x14ac:dyDescent="0.25"/>
    <row r="6945" customFormat="1" x14ac:dyDescent="0.25"/>
    <row r="6946" customFormat="1" x14ac:dyDescent="0.25"/>
    <row r="6947" customFormat="1" x14ac:dyDescent="0.25"/>
    <row r="6948" customFormat="1" x14ac:dyDescent="0.25"/>
    <row r="6949" customFormat="1" x14ac:dyDescent="0.25"/>
    <row r="6950" customFormat="1" x14ac:dyDescent="0.25"/>
    <row r="6951" customFormat="1" x14ac:dyDescent="0.25"/>
    <row r="6952" customFormat="1" x14ac:dyDescent="0.25"/>
    <row r="6953" customFormat="1" x14ac:dyDescent="0.25"/>
    <row r="6954" customFormat="1" x14ac:dyDescent="0.25"/>
    <row r="6955" customFormat="1" x14ac:dyDescent="0.25"/>
    <row r="6956" customFormat="1" x14ac:dyDescent="0.25"/>
    <row r="6957" customFormat="1" x14ac:dyDescent="0.25"/>
    <row r="6958" customFormat="1" x14ac:dyDescent="0.25"/>
    <row r="6959" customFormat="1" x14ac:dyDescent="0.25"/>
    <row r="6960" customFormat="1" x14ac:dyDescent="0.25"/>
    <row r="6961" customFormat="1" x14ac:dyDescent="0.25"/>
    <row r="6962" customFormat="1" x14ac:dyDescent="0.25"/>
    <row r="6963" customFormat="1" x14ac:dyDescent="0.25"/>
    <row r="6964" customFormat="1" x14ac:dyDescent="0.25"/>
    <row r="6965" customFormat="1" x14ac:dyDescent="0.25"/>
    <row r="6966" customFormat="1" x14ac:dyDescent="0.25"/>
    <row r="6967" customFormat="1" x14ac:dyDescent="0.25"/>
    <row r="6968" customFormat="1" x14ac:dyDescent="0.25"/>
    <row r="6969" customFormat="1" x14ac:dyDescent="0.25"/>
    <row r="6970" customFormat="1" x14ac:dyDescent="0.25"/>
    <row r="6971" customFormat="1" x14ac:dyDescent="0.25"/>
    <row r="6972" customFormat="1" x14ac:dyDescent="0.25"/>
    <row r="6973" customFormat="1" x14ac:dyDescent="0.25"/>
    <row r="6974" customFormat="1" x14ac:dyDescent="0.25"/>
    <row r="6975" customFormat="1" x14ac:dyDescent="0.25"/>
    <row r="6976" customFormat="1" x14ac:dyDescent="0.25"/>
    <row r="6977" customFormat="1" x14ac:dyDescent="0.25"/>
    <row r="6978" customFormat="1" x14ac:dyDescent="0.25"/>
    <row r="6979" customFormat="1" x14ac:dyDescent="0.25"/>
    <row r="6980" customFormat="1" x14ac:dyDescent="0.25"/>
    <row r="6981" customFormat="1" x14ac:dyDescent="0.25"/>
    <row r="6982" customFormat="1" x14ac:dyDescent="0.25"/>
    <row r="6983" customFormat="1" x14ac:dyDescent="0.25"/>
    <row r="6984" customFormat="1" x14ac:dyDescent="0.25"/>
    <row r="6985" customFormat="1" x14ac:dyDescent="0.25"/>
    <row r="6986" customFormat="1" x14ac:dyDescent="0.25"/>
    <row r="6987" customFormat="1" x14ac:dyDescent="0.25"/>
    <row r="6988" customFormat="1" x14ac:dyDescent="0.25"/>
    <row r="6989" customFormat="1" x14ac:dyDescent="0.25"/>
    <row r="6990" customFormat="1" x14ac:dyDescent="0.25"/>
    <row r="6991" customFormat="1" x14ac:dyDescent="0.25"/>
    <row r="6992" customFormat="1" x14ac:dyDescent="0.25"/>
    <row r="6993" customFormat="1" x14ac:dyDescent="0.25"/>
    <row r="6994" customFormat="1" x14ac:dyDescent="0.25"/>
    <row r="6995" customFormat="1" x14ac:dyDescent="0.25"/>
    <row r="6996" customFormat="1" x14ac:dyDescent="0.25"/>
    <row r="6997" customFormat="1" x14ac:dyDescent="0.25"/>
    <row r="6998" customFormat="1" x14ac:dyDescent="0.25"/>
    <row r="6999" customFormat="1" x14ac:dyDescent="0.25"/>
    <row r="7000" customFormat="1" x14ac:dyDescent="0.25"/>
    <row r="7001" customFormat="1" x14ac:dyDescent="0.25"/>
    <row r="7002" customFormat="1" x14ac:dyDescent="0.25"/>
    <row r="7003" customFormat="1" x14ac:dyDescent="0.25"/>
    <row r="7004" customFormat="1" x14ac:dyDescent="0.25"/>
    <row r="7005" customFormat="1" x14ac:dyDescent="0.25"/>
    <row r="7006" customFormat="1" x14ac:dyDescent="0.25"/>
    <row r="7007" customFormat="1" x14ac:dyDescent="0.25"/>
    <row r="7008" customFormat="1" x14ac:dyDescent="0.25"/>
    <row r="7009" customFormat="1" x14ac:dyDescent="0.25"/>
    <row r="7010" customFormat="1" x14ac:dyDescent="0.25"/>
    <row r="7011" customFormat="1" x14ac:dyDescent="0.25"/>
    <row r="7012" customFormat="1" x14ac:dyDescent="0.25"/>
    <row r="7013" customFormat="1" x14ac:dyDescent="0.25"/>
    <row r="7014" customFormat="1" x14ac:dyDescent="0.25"/>
    <row r="7015" customFormat="1" x14ac:dyDescent="0.25"/>
    <row r="7016" customFormat="1" x14ac:dyDescent="0.25"/>
    <row r="7017" customFormat="1" x14ac:dyDescent="0.25"/>
    <row r="7018" customFormat="1" x14ac:dyDescent="0.25"/>
    <row r="7019" customFormat="1" x14ac:dyDescent="0.25"/>
    <row r="7020" customFormat="1" x14ac:dyDescent="0.25"/>
    <row r="7021" customFormat="1" x14ac:dyDescent="0.25"/>
    <row r="7022" customFormat="1" x14ac:dyDescent="0.25"/>
    <row r="7023" customFormat="1" x14ac:dyDescent="0.25"/>
    <row r="7024" customFormat="1" x14ac:dyDescent="0.25"/>
    <row r="7025" customFormat="1" x14ac:dyDescent="0.25"/>
    <row r="7026" customFormat="1" x14ac:dyDescent="0.25"/>
    <row r="7027" customFormat="1" x14ac:dyDescent="0.25"/>
    <row r="7028" customFormat="1" x14ac:dyDescent="0.25"/>
    <row r="7029" customFormat="1" x14ac:dyDescent="0.25"/>
    <row r="7030" customFormat="1" x14ac:dyDescent="0.25"/>
    <row r="7031" customFormat="1" x14ac:dyDescent="0.25"/>
    <row r="7032" customFormat="1" x14ac:dyDescent="0.25"/>
    <row r="7033" customFormat="1" x14ac:dyDescent="0.25"/>
    <row r="7034" customFormat="1" x14ac:dyDescent="0.25"/>
    <row r="7035" customFormat="1" x14ac:dyDescent="0.25"/>
    <row r="7036" customFormat="1" x14ac:dyDescent="0.25"/>
    <row r="7037" customFormat="1" x14ac:dyDescent="0.25"/>
    <row r="7038" customFormat="1" x14ac:dyDescent="0.25"/>
    <row r="7039" customFormat="1" x14ac:dyDescent="0.25"/>
    <row r="7040" customFormat="1" x14ac:dyDescent="0.25"/>
    <row r="7041" customFormat="1" x14ac:dyDescent="0.25"/>
    <row r="7042" customFormat="1" x14ac:dyDescent="0.25"/>
    <row r="7043" customFormat="1" x14ac:dyDescent="0.25"/>
    <row r="7044" customFormat="1" x14ac:dyDescent="0.25"/>
    <row r="7045" customFormat="1" x14ac:dyDescent="0.25"/>
    <row r="7046" customFormat="1" x14ac:dyDescent="0.25"/>
    <row r="7047" customFormat="1" x14ac:dyDescent="0.25"/>
    <row r="7048" customFormat="1" x14ac:dyDescent="0.25"/>
    <row r="7049" customFormat="1" x14ac:dyDescent="0.25"/>
    <row r="7050" customFormat="1" x14ac:dyDescent="0.25"/>
    <row r="7051" customFormat="1" x14ac:dyDescent="0.25"/>
    <row r="7052" customFormat="1" x14ac:dyDescent="0.25"/>
    <row r="7053" customFormat="1" x14ac:dyDescent="0.25"/>
    <row r="7054" customFormat="1" x14ac:dyDescent="0.25"/>
    <row r="7055" customFormat="1" x14ac:dyDescent="0.25"/>
    <row r="7056" customFormat="1" x14ac:dyDescent="0.25"/>
    <row r="7057" customFormat="1" x14ac:dyDescent="0.25"/>
    <row r="7058" customFormat="1" x14ac:dyDescent="0.25"/>
    <row r="7059" customFormat="1" x14ac:dyDescent="0.25"/>
    <row r="7060" customFormat="1" x14ac:dyDescent="0.25"/>
    <row r="7061" customFormat="1" x14ac:dyDescent="0.25"/>
    <row r="7062" customFormat="1" x14ac:dyDescent="0.25"/>
    <row r="7063" customFormat="1" x14ac:dyDescent="0.25"/>
    <row r="7064" customFormat="1" x14ac:dyDescent="0.25"/>
    <row r="7065" customFormat="1" x14ac:dyDescent="0.25"/>
    <row r="7066" customFormat="1" x14ac:dyDescent="0.25"/>
    <row r="7067" customFormat="1" x14ac:dyDescent="0.25"/>
    <row r="7068" customFormat="1" x14ac:dyDescent="0.25"/>
    <row r="7069" customFormat="1" x14ac:dyDescent="0.25"/>
    <row r="7070" customFormat="1" x14ac:dyDescent="0.25"/>
    <row r="7071" customFormat="1" x14ac:dyDescent="0.25"/>
    <row r="7072" customFormat="1" x14ac:dyDescent="0.25"/>
    <row r="7073" customFormat="1" x14ac:dyDescent="0.25"/>
    <row r="7074" customFormat="1" x14ac:dyDescent="0.25"/>
    <row r="7075" customFormat="1" x14ac:dyDescent="0.25"/>
    <row r="7076" customFormat="1" x14ac:dyDescent="0.25"/>
    <row r="7077" customFormat="1" x14ac:dyDescent="0.25"/>
    <row r="7078" customFormat="1" x14ac:dyDescent="0.25"/>
    <row r="7079" customFormat="1" x14ac:dyDescent="0.25"/>
    <row r="7080" customFormat="1" x14ac:dyDescent="0.25"/>
    <row r="7081" customFormat="1" x14ac:dyDescent="0.25"/>
    <row r="7082" customFormat="1" x14ac:dyDescent="0.25"/>
    <row r="7083" customFormat="1" x14ac:dyDescent="0.25"/>
    <row r="7084" customFormat="1" x14ac:dyDescent="0.25"/>
    <row r="7085" customFormat="1" x14ac:dyDescent="0.25"/>
    <row r="7086" customFormat="1" x14ac:dyDescent="0.25"/>
    <row r="7087" customFormat="1" x14ac:dyDescent="0.25"/>
    <row r="7088" customFormat="1" x14ac:dyDescent="0.25"/>
    <row r="7089" customFormat="1" x14ac:dyDescent="0.25"/>
    <row r="7090" customFormat="1" x14ac:dyDescent="0.25"/>
    <row r="7091" customFormat="1" x14ac:dyDescent="0.25"/>
    <row r="7092" customFormat="1" x14ac:dyDescent="0.25"/>
    <row r="7093" customFormat="1" x14ac:dyDescent="0.25"/>
    <row r="7094" customFormat="1" x14ac:dyDescent="0.25"/>
    <row r="7095" customFormat="1" x14ac:dyDescent="0.25"/>
    <row r="7096" customFormat="1" x14ac:dyDescent="0.25"/>
    <row r="7097" customFormat="1" x14ac:dyDescent="0.25"/>
    <row r="7098" customFormat="1" x14ac:dyDescent="0.25"/>
    <row r="7099" customFormat="1" x14ac:dyDescent="0.25"/>
    <row r="7100" customFormat="1" x14ac:dyDescent="0.25"/>
    <row r="7101" customFormat="1" x14ac:dyDescent="0.25"/>
    <row r="7102" customFormat="1" x14ac:dyDescent="0.25"/>
    <row r="7103" customFormat="1" x14ac:dyDescent="0.25"/>
    <row r="7104" customFormat="1" x14ac:dyDescent="0.25"/>
    <row r="7105" customFormat="1" x14ac:dyDescent="0.25"/>
    <row r="7106" customFormat="1" x14ac:dyDescent="0.25"/>
    <row r="7107" customFormat="1" x14ac:dyDescent="0.25"/>
    <row r="7108" customFormat="1" x14ac:dyDescent="0.25"/>
    <row r="7109" customFormat="1" x14ac:dyDescent="0.25"/>
    <row r="7110" customFormat="1" x14ac:dyDescent="0.25"/>
    <row r="7111" customFormat="1" x14ac:dyDescent="0.25"/>
    <row r="7112" customFormat="1" x14ac:dyDescent="0.25"/>
    <row r="7113" customFormat="1" x14ac:dyDescent="0.25"/>
    <row r="7114" customFormat="1" x14ac:dyDescent="0.25"/>
    <row r="7115" customFormat="1" x14ac:dyDescent="0.25"/>
    <row r="7116" customFormat="1" x14ac:dyDescent="0.25"/>
    <row r="7117" customFormat="1" x14ac:dyDescent="0.25"/>
    <row r="7118" customFormat="1" x14ac:dyDescent="0.25"/>
    <row r="7119" customFormat="1" x14ac:dyDescent="0.25"/>
    <row r="7120" customFormat="1" x14ac:dyDescent="0.25"/>
    <row r="7121" customFormat="1" x14ac:dyDescent="0.25"/>
    <row r="7122" customFormat="1" x14ac:dyDescent="0.25"/>
    <row r="7123" customFormat="1" x14ac:dyDescent="0.25"/>
    <row r="7124" customFormat="1" x14ac:dyDescent="0.25"/>
    <row r="7125" customFormat="1" x14ac:dyDescent="0.25"/>
    <row r="7126" customFormat="1" x14ac:dyDescent="0.25"/>
    <row r="7127" customFormat="1" x14ac:dyDescent="0.25"/>
    <row r="7128" customFormat="1" x14ac:dyDescent="0.25"/>
    <row r="7129" customFormat="1" x14ac:dyDescent="0.25"/>
    <row r="7130" customFormat="1" x14ac:dyDescent="0.25"/>
    <row r="7131" customFormat="1" x14ac:dyDescent="0.25"/>
    <row r="7132" customFormat="1" x14ac:dyDescent="0.25"/>
    <row r="7133" customFormat="1" x14ac:dyDescent="0.25"/>
    <row r="7134" customFormat="1" x14ac:dyDescent="0.25"/>
    <row r="7135" customFormat="1" x14ac:dyDescent="0.25"/>
    <row r="7136" customFormat="1" x14ac:dyDescent="0.25"/>
    <row r="7137" customFormat="1" x14ac:dyDescent="0.25"/>
    <row r="7138" customFormat="1" x14ac:dyDescent="0.25"/>
    <row r="7139" customFormat="1" x14ac:dyDescent="0.25"/>
    <row r="7140" customFormat="1" x14ac:dyDescent="0.25"/>
    <row r="7141" customFormat="1" x14ac:dyDescent="0.25"/>
    <row r="7142" customFormat="1" x14ac:dyDescent="0.25"/>
    <row r="7143" customFormat="1" x14ac:dyDescent="0.25"/>
    <row r="7144" customFormat="1" x14ac:dyDescent="0.25"/>
    <row r="7145" customFormat="1" x14ac:dyDescent="0.25"/>
    <row r="7146" customFormat="1" x14ac:dyDescent="0.25"/>
    <row r="7147" customFormat="1" x14ac:dyDescent="0.25"/>
    <row r="7148" customFormat="1" x14ac:dyDescent="0.25"/>
    <row r="7149" customFormat="1" x14ac:dyDescent="0.25"/>
    <row r="7150" customFormat="1" x14ac:dyDescent="0.25"/>
    <row r="7151" customFormat="1" x14ac:dyDescent="0.25"/>
    <row r="7152" customFormat="1" x14ac:dyDescent="0.25"/>
    <row r="7153" customFormat="1" x14ac:dyDescent="0.25"/>
    <row r="7154" customFormat="1" x14ac:dyDescent="0.25"/>
    <row r="7155" customFormat="1" x14ac:dyDescent="0.25"/>
    <row r="7156" customFormat="1" x14ac:dyDescent="0.25"/>
    <row r="7157" customFormat="1" x14ac:dyDescent="0.25"/>
    <row r="7158" customFormat="1" x14ac:dyDescent="0.25"/>
    <row r="7159" customFormat="1" x14ac:dyDescent="0.25"/>
    <row r="7160" customFormat="1" x14ac:dyDescent="0.25"/>
    <row r="7161" customFormat="1" x14ac:dyDescent="0.25"/>
    <row r="7162" customFormat="1" x14ac:dyDescent="0.25"/>
    <row r="7163" customFormat="1" x14ac:dyDescent="0.25"/>
    <row r="7164" customFormat="1" x14ac:dyDescent="0.25"/>
    <row r="7165" customFormat="1" x14ac:dyDescent="0.25"/>
    <row r="7166" customFormat="1" x14ac:dyDescent="0.25"/>
    <row r="7167" customFormat="1" x14ac:dyDescent="0.25"/>
    <row r="7168" customFormat="1" x14ac:dyDescent="0.25"/>
    <row r="7169" customFormat="1" x14ac:dyDescent="0.25"/>
    <row r="7170" customFormat="1" x14ac:dyDescent="0.25"/>
    <row r="7171" customFormat="1" x14ac:dyDescent="0.25"/>
    <row r="7172" customFormat="1" x14ac:dyDescent="0.25"/>
    <row r="7173" customFormat="1" x14ac:dyDescent="0.25"/>
    <row r="7174" customFormat="1" x14ac:dyDescent="0.25"/>
    <row r="7175" customFormat="1" x14ac:dyDescent="0.25"/>
    <row r="7176" customFormat="1" x14ac:dyDescent="0.25"/>
    <row r="7177" customFormat="1" x14ac:dyDescent="0.25"/>
    <row r="7178" customFormat="1" x14ac:dyDescent="0.25"/>
    <row r="7179" customFormat="1" x14ac:dyDescent="0.25"/>
    <row r="7180" customFormat="1" x14ac:dyDescent="0.25"/>
    <row r="7181" customFormat="1" x14ac:dyDescent="0.25"/>
    <row r="7182" customFormat="1" x14ac:dyDescent="0.25"/>
    <row r="7183" customFormat="1" x14ac:dyDescent="0.25"/>
    <row r="7184" customFormat="1" x14ac:dyDescent="0.25"/>
    <row r="7185" customFormat="1" x14ac:dyDescent="0.25"/>
    <row r="7186" customFormat="1" x14ac:dyDescent="0.25"/>
    <row r="7187" customFormat="1" x14ac:dyDescent="0.25"/>
    <row r="7188" customFormat="1" x14ac:dyDescent="0.25"/>
    <row r="7189" customFormat="1" x14ac:dyDescent="0.25"/>
    <row r="7190" customFormat="1" x14ac:dyDescent="0.25"/>
    <row r="7191" customFormat="1" x14ac:dyDescent="0.25"/>
    <row r="7192" customFormat="1" x14ac:dyDescent="0.25"/>
    <row r="7193" customFormat="1" x14ac:dyDescent="0.25"/>
    <row r="7194" customFormat="1" x14ac:dyDescent="0.25"/>
    <row r="7195" customFormat="1" x14ac:dyDescent="0.25"/>
    <row r="7196" customFormat="1" x14ac:dyDescent="0.25"/>
    <row r="7197" customFormat="1" x14ac:dyDescent="0.25"/>
    <row r="7198" customFormat="1" x14ac:dyDescent="0.25"/>
    <row r="7199" customFormat="1" x14ac:dyDescent="0.25"/>
    <row r="7200" customFormat="1" x14ac:dyDescent="0.25"/>
    <row r="7201" customFormat="1" x14ac:dyDescent="0.25"/>
    <row r="7202" customFormat="1" x14ac:dyDescent="0.25"/>
    <row r="7203" customFormat="1" x14ac:dyDescent="0.25"/>
    <row r="7204" customFormat="1" x14ac:dyDescent="0.25"/>
    <row r="7205" customFormat="1" x14ac:dyDescent="0.25"/>
    <row r="7206" customFormat="1" x14ac:dyDescent="0.25"/>
    <row r="7207" customFormat="1" x14ac:dyDescent="0.25"/>
    <row r="7208" customFormat="1" x14ac:dyDescent="0.25"/>
    <row r="7209" customFormat="1" x14ac:dyDescent="0.25"/>
    <row r="7210" customFormat="1" x14ac:dyDescent="0.25"/>
    <row r="7211" customFormat="1" x14ac:dyDescent="0.25"/>
    <row r="7212" customFormat="1" x14ac:dyDescent="0.25"/>
    <row r="7213" customFormat="1" x14ac:dyDescent="0.25"/>
    <row r="7214" customFormat="1" x14ac:dyDescent="0.25"/>
    <row r="7215" customFormat="1" x14ac:dyDescent="0.25"/>
    <row r="7216" customFormat="1" x14ac:dyDescent="0.25"/>
    <row r="7217" customFormat="1" x14ac:dyDescent="0.25"/>
    <row r="7218" customFormat="1" x14ac:dyDescent="0.25"/>
    <row r="7219" customFormat="1" x14ac:dyDescent="0.25"/>
    <row r="7220" customFormat="1" x14ac:dyDescent="0.25"/>
    <row r="7221" customFormat="1" x14ac:dyDescent="0.25"/>
    <row r="7222" customFormat="1" x14ac:dyDescent="0.25"/>
    <row r="7223" customFormat="1" x14ac:dyDescent="0.25"/>
    <row r="7224" customFormat="1" x14ac:dyDescent="0.25"/>
    <row r="7225" customFormat="1" x14ac:dyDescent="0.25"/>
    <row r="7226" customFormat="1" x14ac:dyDescent="0.25"/>
    <row r="7227" customFormat="1" x14ac:dyDescent="0.25"/>
    <row r="7228" customFormat="1" x14ac:dyDescent="0.25"/>
    <row r="7229" customFormat="1" x14ac:dyDescent="0.25"/>
    <row r="7230" customFormat="1" x14ac:dyDescent="0.25"/>
    <row r="7231" customFormat="1" x14ac:dyDescent="0.25"/>
    <row r="7232" customFormat="1" x14ac:dyDescent="0.25"/>
    <row r="7233" customFormat="1" x14ac:dyDescent="0.25"/>
    <row r="7234" customFormat="1" x14ac:dyDescent="0.25"/>
    <row r="7235" customFormat="1" x14ac:dyDescent="0.25"/>
    <row r="7236" customFormat="1" x14ac:dyDescent="0.25"/>
    <row r="7237" customFormat="1" x14ac:dyDescent="0.25"/>
    <row r="7238" customFormat="1" x14ac:dyDescent="0.25"/>
    <row r="7239" customFormat="1" x14ac:dyDescent="0.25"/>
    <row r="7240" customFormat="1" x14ac:dyDescent="0.25"/>
    <row r="7241" customFormat="1" x14ac:dyDescent="0.25"/>
    <row r="7242" customFormat="1" x14ac:dyDescent="0.25"/>
    <row r="7243" customFormat="1" x14ac:dyDescent="0.25"/>
    <row r="7244" customFormat="1" x14ac:dyDescent="0.25"/>
    <row r="7245" customFormat="1" x14ac:dyDescent="0.25"/>
    <row r="7246" customFormat="1" x14ac:dyDescent="0.25"/>
    <row r="7247" customFormat="1" x14ac:dyDescent="0.25"/>
    <row r="7248" customFormat="1" x14ac:dyDescent="0.25"/>
    <row r="7249" customFormat="1" x14ac:dyDescent="0.25"/>
    <row r="7250" customFormat="1" x14ac:dyDescent="0.25"/>
    <row r="7251" customFormat="1" x14ac:dyDescent="0.25"/>
    <row r="7252" customFormat="1" x14ac:dyDescent="0.25"/>
    <row r="7253" customFormat="1" x14ac:dyDescent="0.25"/>
    <row r="7254" customFormat="1" x14ac:dyDescent="0.25"/>
    <row r="7255" customFormat="1" x14ac:dyDescent="0.25"/>
    <row r="7256" customFormat="1" x14ac:dyDescent="0.25"/>
    <row r="7257" customFormat="1" x14ac:dyDescent="0.25"/>
    <row r="7258" customFormat="1" x14ac:dyDescent="0.25"/>
    <row r="7259" customFormat="1" x14ac:dyDescent="0.25"/>
    <row r="7260" customFormat="1" x14ac:dyDescent="0.25"/>
    <row r="7261" customFormat="1" x14ac:dyDescent="0.25"/>
    <row r="7262" customFormat="1" x14ac:dyDescent="0.25"/>
    <row r="7263" customFormat="1" x14ac:dyDescent="0.25"/>
    <row r="7264" customFormat="1" x14ac:dyDescent="0.25"/>
    <row r="7265" customFormat="1" x14ac:dyDescent="0.25"/>
    <row r="7266" customFormat="1" x14ac:dyDescent="0.25"/>
    <row r="7267" customFormat="1" x14ac:dyDescent="0.25"/>
    <row r="7268" customFormat="1" x14ac:dyDescent="0.25"/>
    <row r="7269" customFormat="1" x14ac:dyDescent="0.25"/>
    <row r="7270" customFormat="1" x14ac:dyDescent="0.25"/>
    <row r="7271" customFormat="1" x14ac:dyDescent="0.25"/>
    <row r="7272" customFormat="1" x14ac:dyDescent="0.25"/>
    <row r="7273" customFormat="1" x14ac:dyDescent="0.25"/>
    <row r="7274" customFormat="1" x14ac:dyDescent="0.25"/>
    <row r="7275" customFormat="1" x14ac:dyDescent="0.25"/>
    <row r="7276" customFormat="1" x14ac:dyDescent="0.25"/>
    <row r="7277" customFormat="1" x14ac:dyDescent="0.25"/>
    <row r="7278" customFormat="1" x14ac:dyDescent="0.25"/>
    <row r="7279" customFormat="1" x14ac:dyDescent="0.25"/>
    <row r="7280" customFormat="1" x14ac:dyDescent="0.25"/>
    <row r="7281" customFormat="1" x14ac:dyDescent="0.25"/>
    <row r="7282" customFormat="1" x14ac:dyDescent="0.25"/>
    <row r="7283" customFormat="1" x14ac:dyDescent="0.25"/>
    <row r="7284" customFormat="1" x14ac:dyDescent="0.25"/>
    <row r="7285" customFormat="1" x14ac:dyDescent="0.25"/>
    <row r="7286" customFormat="1" x14ac:dyDescent="0.25"/>
    <row r="7287" customFormat="1" x14ac:dyDescent="0.25"/>
    <row r="7288" customFormat="1" x14ac:dyDescent="0.25"/>
    <row r="7289" customFormat="1" x14ac:dyDescent="0.25"/>
    <row r="7290" customFormat="1" x14ac:dyDescent="0.25"/>
    <row r="7291" customFormat="1" x14ac:dyDescent="0.25"/>
    <row r="7292" customFormat="1" x14ac:dyDescent="0.25"/>
    <row r="7293" customFormat="1" x14ac:dyDescent="0.25"/>
    <row r="7294" customFormat="1" x14ac:dyDescent="0.25"/>
    <row r="7295" customFormat="1" x14ac:dyDescent="0.25"/>
    <row r="7296" customFormat="1" x14ac:dyDescent="0.25"/>
    <row r="7297" customFormat="1" x14ac:dyDescent="0.25"/>
    <row r="7298" customFormat="1" x14ac:dyDescent="0.25"/>
    <row r="7299" customFormat="1" x14ac:dyDescent="0.25"/>
    <row r="7300" customFormat="1" x14ac:dyDescent="0.25"/>
    <row r="7301" customFormat="1" x14ac:dyDescent="0.25"/>
    <row r="7302" customFormat="1" x14ac:dyDescent="0.25"/>
    <row r="7303" customFormat="1" x14ac:dyDescent="0.25"/>
    <row r="7304" customFormat="1" x14ac:dyDescent="0.25"/>
    <row r="7305" customFormat="1" x14ac:dyDescent="0.25"/>
    <row r="7306" customFormat="1" x14ac:dyDescent="0.25"/>
    <row r="7307" customFormat="1" x14ac:dyDescent="0.25"/>
    <row r="7308" customFormat="1" x14ac:dyDescent="0.25"/>
    <row r="7309" customFormat="1" x14ac:dyDescent="0.25"/>
    <row r="7310" customFormat="1" x14ac:dyDescent="0.25"/>
    <row r="7311" customFormat="1" x14ac:dyDescent="0.25"/>
    <row r="7312" customFormat="1" x14ac:dyDescent="0.25"/>
    <row r="7313" customFormat="1" x14ac:dyDescent="0.25"/>
    <row r="7314" customFormat="1" x14ac:dyDescent="0.25"/>
    <row r="7315" customFormat="1" x14ac:dyDescent="0.25"/>
    <row r="7316" customFormat="1" x14ac:dyDescent="0.25"/>
    <row r="7317" customFormat="1" x14ac:dyDescent="0.25"/>
    <row r="7318" customFormat="1" x14ac:dyDescent="0.25"/>
    <row r="7319" customFormat="1" x14ac:dyDescent="0.25"/>
    <row r="7320" customFormat="1" x14ac:dyDescent="0.25"/>
    <row r="7321" customFormat="1" x14ac:dyDescent="0.25"/>
    <row r="7322" customFormat="1" x14ac:dyDescent="0.25"/>
    <row r="7323" customFormat="1" x14ac:dyDescent="0.25"/>
    <row r="7324" customFormat="1" x14ac:dyDescent="0.25"/>
    <row r="7325" customFormat="1" x14ac:dyDescent="0.25"/>
    <row r="7326" customFormat="1" x14ac:dyDescent="0.25"/>
    <row r="7327" customFormat="1" x14ac:dyDescent="0.25"/>
    <row r="7328" customFormat="1" x14ac:dyDescent="0.25"/>
    <row r="7329" customFormat="1" x14ac:dyDescent="0.25"/>
    <row r="7330" customFormat="1" x14ac:dyDescent="0.25"/>
    <row r="7331" customFormat="1" x14ac:dyDescent="0.25"/>
    <row r="7332" customFormat="1" x14ac:dyDescent="0.25"/>
    <row r="7333" customFormat="1" x14ac:dyDescent="0.25"/>
    <row r="7334" customFormat="1" x14ac:dyDescent="0.25"/>
    <row r="7335" customFormat="1" x14ac:dyDescent="0.25"/>
    <row r="7336" customFormat="1" x14ac:dyDescent="0.25"/>
    <row r="7337" customFormat="1" x14ac:dyDescent="0.25"/>
    <row r="7338" customFormat="1" x14ac:dyDescent="0.25"/>
    <row r="7339" customFormat="1" x14ac:dyDescent="0.25"/>
    <row r="7340" customFormat="1" x14ac:dyDescent="0.25"/>
    <row r="7341" customFormat="1" x14ac:dyDescent="0.25"/>
    <row r="7342" customFormat="1" x14ac:dyDescent="0.25"/>
    <row r="7343" customFormat="1" x14ac:dyDescent="0.25"/>
    <row r="7344" customFormat="1" x14ac:dyDescent="0.25"/>
    <row r="7345" customFormat="1" x14ac:dyDescent="0.25"/>
    <row r="7346" customFormat="1" x14ac:dyDescent="0.25"/>
    <row r="7347" customFormat="1" x14ac:dyDescent="0.25"/>
    <row r="7348" customFormat="1" x14ac:dyDescent="0.25"/>
    <row r="7349" customFormat="1" x14ac:dyDescent="0.25"/>
    <row r="7350" customFormat="1" x14ac:dyDescent="0.25"/>
    <row r="7351" customFormat="1" x14ac:dyDescent="0.25"/>
    <row r="7352" customFormat="1" x14ac:dyDescent="0.25"/>
    <row r="7353" customFormat="1" x14ac:dyDescent="0.25"/>
    <row r="7354" customFormat="1" x14ac:dyDescent="0.25"/>
    <row r="7355" customFormat="1" x14ac:dyDescent="0.25"/>
    <row r="7356" customFormat="1" x14ac:dyDescent="0.25"/>
    <row r="7357" customFormat="1" x14ac:dyDescent="0.25"/>
    <row r="7358" customFormat="1" x14ac:dyDescent="0.25"/>
    <row r="7359" customFormat="1" x14ac:dyDescent="0.25"/>
    <row r="7360" customFormat="1" x14ac:dyDescent="0.25"/>
    <row r="7361" customFormat="1" x14ac:dyDescent="0.25"/>
    <row r="7362" customFormat="1" x14ac:dyDescent="0.25"/>
    <row r="7363" customFormat="1" x14ac:dyDescent="0.25"/>
    <row r="7364" customFormat="1" x14ac:dyDescent="0.25"/>
    <row r="7365" customFormat="1" x14ac:dyDescent="0.25"/>
    <row r="7366" customFormat="1" x14ac:dyDescent="0.25"/>
    <row r="7367" customFormat="1" x14ac:dyDescent="0.25"/>
    <row r="7368" customFormat="1" x14ac:dyDescent="0.25"/>
    <row r="7369" customFormat="1" x14ac:dyDescent="0.25"/>
    <row r="7370" customFormat="1" x14ac:dyDescent="0.25"/>
    <row r="7371" customFormat="1" x14ac:dyDescent="0.25"/>
    <row r="7372" customFormat="1" x14ac:dyDescent="0.25"/>
    <row r="7373" customFormat="1" x14ac:dyDescent="0.25"/>
    <row r="7374" customFormat="1" x14ac:dyDescent="0.25"/>
    <row r="7375" customFormat="1" x14ac:dyDescent="0.25"/>
    <row r="7376" customFormat="1" x14ac:dyDescent="0.25"/>
    <row r="7377" customFormat="1" x14ac:dyDescent="0.25"/>
    <row r="7378" customFormat="1" x14ac:dyDescent="0.25"/>
    <row r="7379" customFormat="1" x14ac:dyDescent="0.25"/>
    <row r="7380" customFormat="1" x14ac:dyDescent="0.25"/>
    <row r="7381" customFormat="1" x14ac:dyDescent="0.25"/>
    <row r="7382" customFormat="1" x14ac:dyDescent="0.25"/>
    <row r="7383" customFormat="1" x14ac:dyDescent="0.25"/>
    <row r="7384" customFormat="1" x14ac:dyDescent="0.25"/>
    <row r="7385" customFormat="1" x14ac:dyDescent="0.25"/>
    <row r="7386" customFormat="1" x14ac:dyDescent="0.25"/>
    <row r="7387" customFormat="1" x14ac:dyDescent="0.25"/>
    <row r="7388" customFormat="1" x14ac:dyDescent="0.25"/>
    <row r="7389" customFormat="1" x14ac:dyDescent="0.25"/>
    <row r="7390" customFormat="1" x14ac:dyDescent="0.25"/>
    <row r="7391" customFormat="1" x14ac:dyDescent="0.25"/>
    <row r="7392" customFormat="1" x14ac:dyDescent="0.25"/>
    <row r="7393" customFormat="1" x14ac:dyDescent="0.25"/>
    <row r="7394" customFormat="1" x14ac:dyDescent="0.25"/>
    <row r="7395" customFormat="1" x14ac:dyDescent="0.25"/>
    <row r="7396" customFormat="1" x14ac:dyDescent="0.25"/>
    <row r="7397" customFormat="1" x14ac:dyDescent="0.25"/>
    <row r="7398" customFormat="1" x14ac:dyDescent="0.25"/>
    <row r="7399" customFormat="1" x14ac:dyDescent="0.25"/>
    <row r="7400" customFormat="1" x14ac:dyDescent="0.25"/>
    <row r="7401" customFormat="1" x14ac:dyDescent="0.25"/>
    <row r="7402" customFormat="1" x14ac:dyDescent="0.25"/>
    <row r="7403" customFormat="1" x14ac:dyDescent="0.25"/>
    <row r="7404" customFormat="1" x14ac:dyDescent="0.25"/>
    <row r="7405" customFormat="1" x14ac:dyDescent="0.25"/>
    <row r="7406" customFormat="1" x14ac:dyDescent="0.25"/>
    <row r="7407" customFormat="1" x14ac:dyDescent="0.25"/>
    <row r="7408" customFormat="1" x14ac:dyDescent="0.25"/>
    <row r="7409" customFormat="1" x14ac:dyDescent="0.25"/>
    <row r="7410" customFormat="1" x14ac:dyDescent="0.25"/>
    <row r="7411" customFormat="1" x14ac:dyDescent="0.25"/>
    <row r="7412" customFormat="1" x14ac:dyDescent="0.25"/>
    <row r="7413" customFormat="1" x14ac:dyDescent="0.25"/>
    <row r="7414" customFormat="1" x14ac:dyDescent="0.25"/>
    <row r="7415" customFormat="1" x14ac:dyDescent="0.25"/>
    <row r="7416" customFormat="1" x14ac:dyDescent="0.25"/>
    <row r="7417" customFormat="1" x14ac:dyDescent="0.25"/>
    <row r="7418" customFormat="1" x14ac:dyDescent="0.25"/>
    <row r="7419" customFormat="1" x14ac:dyDescent="0.25"/>
    <row r="7420" customFormat="1" x14ac:dyDescent="0.25"/>
    <row r="7421" customFormat="1" x14ac:dyDescent="0.25"/>
    <row r="7422" customFormat="1" x14ac:dyDescent="0.25"/>
    <row r="7423" customFormat="1" x14ac:dyDescent="0.25"/>
    <row r="7424" customFormat="1" x14ac:dyDescent="0.25"/>
    <row r="7425" customFormat="1" x14ac:dyDescent="0.25"/>
    <row r="7426" customFormat="1" x14ac:dyDescent="0.25"/>
    <row r="7427" customFormat="1" x14ac:dyDescent="0.25"/>
    <row r="7428" customFormat="1" x14ac:dyDescent="0.25"/>
    <row r="7429" customFormat="1" x14ac:dyDescent="0.25"/>
    <row r="7430" customFormat="1" x14ac:dyDescent="0.25"/>
    <row r="7431" customFormat="1" x14ac:dyDescent="0.25"/>
    <row r="7432" customFormat="1" x14ac:dyDescent="0.25"/>
    <row r="7433" customFormat="1" x14ac:dyDescent="0.25"/>
    <row r="7434" customFormat="1" x14ac:dyDescent="0.25"/>
    <row r="7435" customFormat="1" x14ac:dyDescent="0.25"/>
    <row r="7436" customFormat="1" x14ac:dyDescent="0.25"/>
    <row r="7437" customFormat="1" x14ac:dyDescent="0.25"/>
    <row r="7438" customFormat="1" x14ac:dyDescent="0.25"/>
    <row r="7439" customFormat="1" x14ac:dyDescent="0.25"/>
    <row r="7440" customFormat="1" x14ac:dyDescent="0.25"/>
    <row r="7441" customFormat="1" x14ac:dyDescent="0.25"/>
    <row r="7442" customFormat="1" x14ac:dyDescent="0.25"/>
    <row r="7443" customFormat="1" x14ac:dyDescent="0.25"/>
    <row r="7444" customFormat="1" x14ac:dyDescent="0.25"/>
    <row r="7445" customFormat="1" x14ac:dyDescent="0.25"/>
    <row r="7446" customFormat="1" x14ac:dyDescent="0.25"/>
    <row r="7447" customFormat="1" x14ac:dyDescent="0.25"/>
    <row r="7448" customFormat="1" x14ac:dyDescent="0.25"/>
    <row r="7449" customFormat="1" x14ac:dyDescent="0.25"/>
    <row r="7450" customFormat="1" x14ac:dyDescent="0.25"/>
    <row r="7451" customFormat="1" x14ac:dyDescent="0.25"/>
    <row r="7452" customFormat="1" x14ac:dyDescent="0.25"/>
    <row r="7453" customFormat="1" x14ac:dyDescent="0.25"/>
    <row r="7454" customFormat="1" x14ac:dyDescent="0.25"/>
    <row r="7455" customFormat="1" x14ac:dyDescent="0.25"/>
    <row r="7456" customFormat="1" x14ac:dyDescent="0.25"/>
    <row r="7457" customFormat="1" x14ac:dyDescent="0.25"/>
    <row r="7458" customFormat="1" x14ac:dyDescent="0.25"/>
    <row r="7459" customFormat="1" x14ac:dyDescent="0.25"/>
    <row r="7460" customFormat="1" x14ac:dyDescent="0.25"/>
    <row r="7461" customFormat="1" x14ac:dyDescent="0.25"/>
    <row r="7462" customFormat="1" x14ac:dyDescent="0.25"/>
    <row r="7463" customFormat="1" x14ac:dyDescent="0.25"/>
    <row r="7464" customFormat="1" x14ac:dyDescent="0.25"/>
    <row r="7465" customFormat="1" x14ac:dyDescent="0.25"/>
    <row r="7466" customFormat="1" x14ac:dyDescent="0.25"/>
    <row r="7467" customFormat="1" x14ac:dyDescent="0.25"/>
    <row r="7468" customFormat="1" x14ac:dyDescent="0.25"/>
    <row r="7469" customFormat="1" x14ac:dyDescent="0.25"/>
    <row r="7470" customFormat="1" x14ac:dyDescent="0.25"/>
    <row r="7471" customFormat="1" x14ac:dyDescent="0.25"/>
    <row r="7472" customFormat="1" x14ac:dyDescent="0.25"/>
    <row r="7473" customFormat="1" x14ac:dyDescent="0.25"/>
    <row r="7474" customFormat="1" x14ac:dyDescent="0.25"/>
    <row r="7475" customFormat="1" x14ac:dyDescent="0.25"/>
    <row r="7476" customFormat="1" x14ac:dyDescent="0.25"/>
    <row r="7477" customFormat="1" x14ac:dyDescent="0.25"/>
    <row r="7478" customFormat="1" x14ac:dyDescent="0.25"/>
    <row r="7479" customFormat="1" x14ac:dyDescent="0.25"/>
    <row r="7480" customFormat="1" x14ac:dyDescent="0.25"/>
    <row r="7481" customFormat="1" x14ac:dyDescent="0.25"/>
    <row r="7482" customFormat="1" x14ac:dyDescent="0.25"/>
    <row r="7483" customFormat="1" x14ac:dyDescent="0.25"/>
    <row r="7484" customFormat="1" x14ac:dyDescent="0.25"/>
    <row r="7485" customFormat="1" x14ac:dyDescent="0.25"/>
    <row r="7486" customFormat="1" x14ac:dyDescent="0.25"/>
    <row r="7487" customFormat="1" x14ac:dyDescent="0.25"/>
    <row r="7488" customFormat="1" x14ac:dyDescent="0.25"/>
    <row r="7489" customFormat="1" x14ac:dyDescent="0.25"/>
    <row r="7490" customFormat="1" x14ac:dyDescent="0.25"/>
    <row r="7491" customFormat="1" x14ac:dyDescent="0.25"/>
    <row r="7492" customFormat="1" x14ac:dyDescent="0.25"/>
    <row r="7493" customFormat="1" x14ac:dyDescent="0.25"/>
    <row r="7494" customFormat="1" x14ac:dyDescent="0.25"/>
    <row r="7495" customFormat="1" x14ac:dyDescent="0.25"/>
    <row r="7496" customFormat="1" x14ac:dyDescent="0.25"/>
    <row r="7497" customFormat="1" x14ac:dyDescent="0.25"/>
    <row r="7498" customFormat="1" x14ac:dyDescent="0.25"/>
    <row r="7499" customFormat="1" x14ac:dyDescent="0.25"/>
    <row r="7500" customFormat="1" x14ac:dyDescent="0.25"/>
    <row r="7501" customFormat="1" x14ac:dyDescent="0.25"/>
    <row r="7502" customFormat="1" x14ac:dyDescent="0.25"/>
    <row r="7503" customFormat="1" x14ac:dyDescent="0.25"/>
    <row r="7504" customFormat="1" x14ac:dyDescent="0.25"/>
    <row r="7505" customFormat="1" x14ac:dyDescent="0.25"/>
    <row r="7506" customFormat="1" x14ac:dyDescent="0.25"/>
    <row r="7507" customFormat="1" x14ac:dyDescent="0.25"/>
    <row r="7508" customFormat="1" x14ac:dyDescent="0.25"/>
    <row r="7509" customFormat="1" x14ac:dyDescent="0.25"/>
    <row r="7510" customFormat="1" x14ac:dyDescent="0.25"/>
    <row r="7511" customFormat="1" x14ac:dyDescent="0.25"/>
    <row r="7512" customFormat="1" x14ac:dyDescent="0.25"/>
    <row r="7513" customFormat="1" x14ac:dyDescent="0.25"/>
    <row r="7514" customFormat="1" x14ac:dyDescent="0.25"/>
    <row r="7515" customFormat="1" x14ac:dyDescent="0.25"/>
    <row r="7516" customFormat="1" x14ac:dyDescent="0.25"/>
    <row r="7517" customFormat="1" x14ac:dyDescent="0.25"/>
    <row r="7518" customFormat="1" x14ac:dyDescent="0.25"/>
    <row r="7519" customFormat="1" x14ac:dyDescent="0.25"/>
    <row r="7520" customFormat="1" x14ac:dyDescent="0.25"/>
    <row r="7521" customFormat="1" x14ac:dyDescent="0.25"/>
    <row r="7522" customFormat="1" x14ac:dyDescent="0.25"/>
    <row r="7523" customFormat="1" x14ac:dyDescent="0.25"/>
    <row r="7524" customFormat="1" x14ac:dyDescent="0.25"/>
    <row r="7525" customFormat="1" x14ac:dyDescent="0.25"/>
    <row r="7526" customFormat="1" x14ac:dyDescent="0.25"/>
    <row r="7527" customFormat="1" x14ac:dyDescent="0.25"/>
    <row r="7528" customFormat="1" x14ac:dyDescent="0.25"/>
    <row r="7529" customFormat="1" x14ac:dyDescent="0.25"/>
    <row r="7530" customFormat="1" x14ac:dyDescent="0.25"/>
    <row r="7531" customFormat="1" x14ac:dyDescent="0.25"/>
    <row r="7532" customFormat="1" x14ac:dyDescent="0.25"/>
    <row r="7533" customFormat="1" x14ac:dyDescent="0.25"/>
    <row r="7534" customFormat="1" x14ac:dyDescent="0.25"/>
    <row r="7535" customFormat="1" x14ac:dyDescent="0.25"/>
    <row r="7536" customFormat="1" x14ac:dyDescent="0.25"/>
    <row r="7537" customFormat="1" x14ac:dyDescent="0.25"/>
    <row r="7538" customFormat="1" x14ac:dyDescent="0.25"/>
    <row r="7539" customFormat="1" x14ac:dyDescent="0.25"/>
    <row r="7540" customFormat="1" x14ac:dyDescent="0.25"/>
    <row r="7541" customFormat="1" x14ac:dyDescent="0.25"/>
    <row r="7542" customFormat="1" x14ac:dyDescent="0.25"/>
    <row r="7543" customFormat="1" x14ac:dyDescent="0.25"/>
    <row r="7544" customFormat="1" x14ac:dyDescent="0.25"/>
    <row r="7545" customFormat="1" x14ac:dyDescent="0.25"/>
    <row r="7546" customFormat="1" x14ac:dyDescent="0.25"/>
    <row r="7547" customFormat="1" x14ac:dyDescent="0.25"/>
    <row r="7548" customFormat="1" x14ac:dyDescent="0.25"/>
    <row r="7549" customFormat="1" x14ac:dyDescent="0.25"/>
    <row r="7550" customFormat="1" x14ac:dyDescent="0.25"/>
    <row r="7551" customFormat="1" x14ac:dyDescent="0.25"/>
    <row r="7552" customFormat="1" x14ac:dyDescent="0.25"/>
    <row r="7553" customFormat="1" x14ac:dyDescent="0.25"/>
    <row r="7554" customFormat="1" x14ac:dyDescent="0.25"/>
    <row r="7555" customFormat="1" x14ac:dyDescent="0.25"/>
    <row r="7556" customFormat="1" x14ac:dyDescent="0.25"/>
    <row r="7557" customFormat="1" x14ac:dyDescent="0.25"/>
    <row r="7558" customFormat="1" x14ac:dyDescent="0.25"/>
    <row r="7559" customFormat="1" x14ac:dyDescent="0.25"/>
    <row r="7560" customFormat="1" x14ac:dyDescent="0.25"/>
    <row r="7561" customFormat="1" x14ac:dyDescent="0.25"/>
    <row r="7562" customFormat="1" x14ac:dyDescent="0.25"/>
    <row r="7563" customFormat="1" x14ac:dyDescent="0.25"/>
    <row r="7564" customFormat="1" x14ac:dyDescent="0.25"/>
    <row r="7565" customFormat="1" x14ac:dyDescent="0.25"/>
    <row r="7566" customFormat="1" x14ac:dyDescent="0.25"/>
    <row r="7567" customFormat="1" x14ac:dyDescent="0.25"/>
    <row r="7568" customFormat="1" x14ac:dyDescent="0.25"/>
    <row r="7569" customFormat="1" x14ac:dyDescent="0.25"/>
    <row r="7570" customFormat="1" x14ac:dyDescent="0.25"/>
    <row r="7571" customFormat="1" x14ac:dyDescent="0.25"/>
    <row r="7572" customFormat="1" x14ac:dyDescent="0.25"/>
    <row r="7573" customFormat="1" x14ac:dyDescent="0.25"/>
    <row r="7574" customFormat="1" x14ac:dyDescent="0.25"/>
    <row r="7575" customFormat="1" x14ac:dyDescent="0.25"/>
    <row r="7576" customFormat="1" x14ac:dyDescent="0.25"/>
    <row r="7577" customFormat="1" x14ac:dyDescent="0.25"/>
    <row r="7578" customFormat="1" x14ac:dyDescent="0.25"/>
    <row r="7579" customFormat="1" x14ac:dyDescent="0.25"/>
    <row r="7580" customFormat="1" x14ac:dyDescent="0.25"/>
    <row r="7581" customFormat="1" x14ac:dyDescent="0.25"/>
    <row r="7582" customFormat="1" x14ac:dyDescent="0.25"/>
    <row r="7583" customFormat="1" x14ac:dyDescent="0.25"/>
    <row r="7584" customFormat="1" x14ac:dyDescent="0.25"/>
    <row r="7585" customFormat="1" x14ac:dyDescent="0.25"/>
    <row r="7586" customFormat="1" x14ac:dyDescent="0.25"/>
    <row r="7587" customFormat="1" x14ac:dyDescent="0.25"/>
    <row r="7588" customFormat="1" x14ac:dyDescent="0.25"/>
    <row r="7589" customFormat="1" x14ac:dyDescent="0.25"/>
    <row r="7590" customFormat="1" x14ac:dyDescent="0.25"/>
    <row r="7591" customFormat="1" x14ac:dyDescent="0.25"/>
    <row r="7592" customFormat="1" x14ac:dyDescent="0.25"/>
    <row r="7593" customFormat="1" x14ac:dyDescent="0.25"/>
    <row r="7594" customFormat="1" x14ac:dyDescent="0.25"/>
    <row r="7595" customFormat="1" x14ac:dyDescent="0.25"/>
    <row r="7596" customFormat="1" x14ac:dyDescent="0.25"/>
    <row r="7597" customFormat="1" x14ac:dyDescent="0.25"/>
    <row r="7598" customFormat="1" x14ac:dyDescent="0.25"/>
    <row r="7599" customFormat="1" x14ac:dyDescent="0.25"/>
    <row r="7600" customFormat="1" x14ac:dyDescent="0.25"/>
    <row r="7601" customFormat="1" x14ac:dyDescent="0.25"/>
    <row r="7602" customFormat="1" x14ac:dyDescent="0.25"/>
    <row r="7603" customFormat="1" x14ac:dyDescent="0.25"/>
    <row r="7604" customFormat="1" x14ac:dyDescent="0.25"/>
    <row r="7605" customFormat="1" x14ac:dyDescent="0.25"/>
    <row r="7606" customFormat="1" x14ac:dyDescent="0.25"/>
    <row r="7607" customFormat="1" x14ac:dyDescent="0.25"/>
    <row r="7608" customFormat="1" x14ac:dyDescent="0.25"/>
    <row r="7609" customFormat="1" x14ac:dyDescent="0.25"/>
    <row r="7610" customFormat="1" x14ac:dyDescent="0.25"/>
    <row r="7611" customFormat="1" x14ac:dyDescent="0.25"/>
    <row r="7612" customFormat="1" x14ac:dyDescent="0.25"/>
    <row r="7613" customFormat="1" x14ac:dyDescent="0.25"/>
    <row r="7614" customFormat="1" x14ac:dyDescent="0.25"/>
    <row r="7615" customFormat="1" x14ac:dyDescent="0.25"/>
    <row r="7616" customFormat="1" x14ac:dyDescent="0.25"/>
    <row r="7617" customFormat="1" x14ac:dyDescent="0.25"/>
    <row r="7618" customFormat="1" x14ac:dyDescent="0.25"/>
    <row r="7619" customFormat="1" x14ac:dyDescent="0.25"/>
    <row r="7620" customFormat="1" x14ac:dyDescent="0.25"/>
    <row r="7621" customFormat="1" x14ac:dyDescent="0.25"/>
    <row r="7622" customFormat="1" x14ac:dyDescent="0.25"/>
    <row r="7623" customFormat="1" x14ac:dyDescent="0.25"/>
    <row r="7624" customFormat="1" x14ac:dyDescent="0.25"/>
    <row r="7625" customFormat="1" x14ac:dyDescent="0.25"/>
    <row r="7626" customFormat="1" x14ac:dyDescent="0.25"/>
    <row r="7627" customFormat="1" x14ac:dyDescent="0.25"/>
    <row r="7628" customFormat="1" x14ac:dyDescent="0.25"/>
    <row r="7629" customFormat="1" x14ac:dyDescent="0.25"/>
    <row r="7630" customFormat="1" x14ac:dyDescent="0.25"/>
    <row r="7631" customFormat="1" x14ac:dyDescent="0.25"/>
    <row r="7632" customFormat="1" x14ac:dyDescent="0.25"/>
    <row r="7633" customFormat="1" x14ac:dyDescent="0.25"/>
    <row r="7634" customFormat="1" x14ac:dyDescent="0.25"/>
    <row r="7635" customFormat="1" x14ac:dyDescent="0.25"/>
    <row r="7636" customFormat="1" x14ac:dyDescent="0.25"/>
    <row r="7637" customFormat="1" x14ac:dyDescent="0.25"/>
    <row r="7638" customFormat="1" x14ac:dyDescent="0.25"/>
    <row r="7639" customFormat="1" x14ac:dyDescent="0.25"/>
    <row r="7640" customFormat="1" x14ac:dyDescent="0.25"/>
    <row r="7641" customFormat="1" x14ac:dyDescent="0.25"/>
    <row r="7642" customFormat="1" x14ac:dyDescent="0.25"/>
    <row r="7643" customFormat="1" x14ac:dyDescent="0.25"/>
    <row r="7644" customFormat="1" x14ac:dyDescent="0.25"/>
    <row r="7645" customFormat="1" x14ac:dyDescent="0.25"/>
    <row r="7646" customFormat="1" x14ac:dyDescent="0.25"/>
    <row r="7647" customFormat="1" x14ac:dyDescent="0.25"/>
    <row r="7648" customFormat="1" x14ac:dyDescent="0.25"/>
    <row r="7649" customFormat="1" x14ac:dyDescent="0.25"/>
    <row r="7650" customFormat="1" x14ac:dyDescent="0.25"/>
    <row r="7651" customFormat="1" x14ac:dyDescent="0.25"/>
    <row r="7652" customFormat="1" x14ac:dyDescent="0.25"/>
    <row r="7653" customFormat="1" x14ac:dyDescent="0.25"/>
    <row r="7654" customFormat="1" x14ac:dyDescent="0.25"/>
    <row r="7655" customFormat="1" x14ac:dyDescent="0.25"/>
    <row r="7656" customFormat="1" x14ac:dyDescent="0.25"/>
    <row r="7657" customFormat="1" x14ac:dyDescent="0.25"/>
    <row r="7658" customFormat="1" x14ac:dyDescent="0.25"/>
    <row r="7659" customFormat="1" x14ac:dyDescent="0.25"/>
    <row r="7660" customFormat="1" x14ac:dyDescent="0.25"/>
    <row r="7661" customFormat="1" x14ac:dyDescent="0.25"/>
    <row r="7662" customFormat="1" x14ac:dyDescent="0.25"/>
    <row r="7663" customFormat="1" x14ac:dyDescent="0.25"/>
    <row r="7664" customFormat="1" x14ac:dyDescent="0.25"/>
    <row r="7665" customFormat="1" x14ac:dyDescent="0.25"/>
    <row r="7666" customFormat="1" x14ac:dyDescent="0.25"/>
    <row r="7667" customFormat="1" x14ac:dyDescent="0.25"/>
    <row r="7668" customFormat="1" x14ac:dyDescent="0.25"/>
    <row r="7669" customFormat="1" x14ac:dyDescent="0.25"/>
    <row r="7670" customFormat="1" x14ac:dyDescent="0.25"/>
    <row r="7671" customFormat="1" x14ac:dyDescent="0.25"/>
    <row r="7672" customFormat="1" x14ac:dyDescent="0.25"/>
    <row r="7673" customFormat="1" x14ac:dyDescent="0.25"/>
    <row r="7674" customFormat="1" x14ac:dyDescent="0.25"/>
    <row r="7675" customFormat="1" x14ac:dyDescent="0.25"/>
    <row r="7676" customFormat="1" x14ac:dyDescent="0.25"/>
    <row r="7677" customFormat="1" x14ac:dyDescent="0.25"/>
    <row r="7678" customFormat="1" x14ac:dyDescent="0.25"/>
    <row r="7679" customFormat="1" x14ac:dyDescent="0.25"/>
    <row r="7680" customFormat="1" x14ac:dyDescent="0.25"/>
    <row r="7681" customFormat="1" x14ac:dyDescent="0.25"/>
    <row r="7682" customFormat="1" x14ac:dyDescent="0.25"/>
    <row r="7683" customFormat="1" x14ac:dyDescent="0.25"/>
    <row r="7684" customFormat="1" x14ac:dyDescent="0.25"/>
    <row r="7685" customFormat="1" x14ac:dyDescent="0.25"/>
    <row r="7686" customFormat="1" x14ac:dyDescent="0.25"/>
    <row r="7687" customFormat="1" x14ac:dyDescent="0.25"/>
    <row r="7688" customFormat="1" x14ac:dyDescent="0.25"/>
    <row r="7689" customFormat="1" x14ac:dyDescent="0.25"/>
    <row r="7690" customFormat="1" x14ac:dyDescent="0.25"/>
    <row r="7691" customFormat="1" x14ac:dyDescent="0.25"/>
    <row r="7692" customFormat="1" x14ac:dyDescent="0.25"/>
    <row r="7693" customFormat="1" x14ac:dyDescent="0.25"/>
    <row r="7694" customFormat="1" x14ac:dyDescent="0.25"/>
    <row r="7695" customFormat="1" x14ac:dyDescent="0.25"/>
    <row r="7696" customFormat="1" x14ac:dyDescent="0.25"/>
    <row r="7697" customFormat="1" x14ac:dyDescent="0.25"/>
    <row r="7698" customFormat="1" x14ac:dyDescent="0.25"/>
    <row r="7699" customFormat="1" x14ac:dyDescent="0.25"/>
    <row r="7700" customFormat="1" x14ac:dyDescent="0.25"/>
    <row r="7701" customFormat="1" x14ac:dyDescent="0.25"/>
    <row r="7702" customFormat="1" x14ac:dyDescent="0.25"/>
    <row r="7703" customFormat="1" x14ac:dyDescent="0.25"/>
    <row r="7704" customFormat="1" x14ac:dyDescent="0.25"/>
    <row r="7705" customFormat="1" x14ac:dyDescent="0.25"/>
    <row r="7706" customFormat="1" x14ac:dyDescent="0.25"/>
    <row r="7707" customFormat="1" x14ac:dyDescent="0.25"/>
    <row r="7708" customFormat="1" x14ac:dyDescent="0.25"/>
    <row r="7709" customFormat="1" x14ac:dyDescent="0.25"/>
    <row r="7710" customFormat="1" x14ac:dyDescent="0.25"/>
    <row r="7711" customFormat="1" x14ac:dyDescent="0.25"/>
    <row r="7712" customFormat="1" x14ac:dyDescent="0.25"/>
    <row r="7713" customFormat="1" x14ac:dyDescent="0.25"/>
    <row r="7714" customFormat="1" x14ac:dyDescent="0.25"/>
    <row r="7715" customFormat="1" x14ac:dyDescent="0.25"/>
    <row r="7716" customFormat="1" x14ac:dyDescent="0.25"/>
    <row r="7717" customFormat="1" x14ac:dyDescent="0.25"/>
    <row r="7718" customFormat="1" x14ac:dyDescent="0.25"/>
    <row r="7719" customFormat="1" x14ac:dyDescent="0.25"/>
    <row r="7720" customFormat="1" x14ac:dyDescent="0.25"/>
    <row r="7721" customFormat="1" x14ac:dyDescent="0.25"/>
    <row r="7722" customFormat="1" x14ac:dyDescent="0.25"/>
    <row r="7723" customFormat="1" x14ac:dyDescent="0.25"/>
    <row r="7724" customFormat="1" x14ac:dyDescent="0.25"/>
    <row r="7725" customFormat="1" x14ac:dyDescent="0.25"/>
    <row r="7726" customFormat="1" x14ac:dyDescent="0.25"/>
    <row r="7727" customFormat="1" x14ac:dyDescent="0.25"/>
    <row r="7728" customFormat="1" x14ac:dyDescent="0.25"/>
    <row r="7729" customFormat="1" x14ac:dyDescent="0.25"/>
    <row r="7730" customFormat="1" x14ac:dyDescent="0.25"/>
    <row r="7731" customFormat="1" x14ac:dyDescent="0.25"/>
    <row r="7732" customFormat="1" x14ac:dyDescent="0.25"/>
    <row r="7733" customFormat="1" x14ac:dyDescent="0.25"/>
    <row r="7734" customFormat="1" x14ac:dyDescent="0.25"/>
    <row r="7735" customFormat="1" x14ac:dyDescent="0.25"/>
    <row r="7736" customFormat="1" x14ac:dyDescent="0.25"/>
    <row r="7737" customFormat="1" x14ac:dyDescent="0.25"/>
    <row r="7738" customFormat="1" x14ac:dyDescent="0.25"/>
    <row r="7739" customFormat="1" x14ac:dyDescent="0.25"/>
    <row r="7740" customFormat="1" x14ac:dyDescent="0.25"/>
    <row r="7741" customFormat="1" x14ac:dyDescent="0.25"/>
    <row r="7742" customFormat="1" x14ac:dyDescent="0.25"/>
    <row r="7743" customFormat="1" x14ac:dyDescent="0.25"/>
    <row r="7744" customFormat="1" x14ac:dyDescent="0.25"/>
    <row r="7745" customFormat="1" x14ac:dyDescent="0.25"/>
    <row r="7746" customFormat="1" x14ac:dyDescent="0.25"/>
    <row r="7747" customFormat="1" x14ac:dyDescent="0.25"/>
    <row r="7748" customFormat="1" x14ac:dyDescent="0.25"/>
    <row r="7749" customFormat="1" x14ac:dyDescent="0.25"/>
    <row r="7750" customFormat="1" x14ac:dyDescent="0.25"/>
    <row r="7751" customFormat="1" x14ac:dyDescent="0.25"/>
    <row r="7752" customFormat="1" x14ac:dyDescent="0.25"/>
    <row r="7753" customFormat="1" x14ac:dyDescent="0.25"/>
    <row r="7754" customFormat="1" x14ac:dyDescent="0.25"/>
    <row r="7755" customFormat="1" x14ac:dyDescent="0.25"/>
    <row r="7756" customFormat="1" x14ac:dyDescent="0.25"/>
    <row r="7757" customFormat="1" x14ac:dyDescent="0.25"/>
    <row r="7758" customFormat="1" x14ac:dyDescent="0.25"/>
    <row r="7759" customFormat="1" x14ac:dyDescent="0.25"/>
    <row r="7760" customFormat="1" x14ac:dyDescent="0.25"/>
    <row r="7761" customFormat="1" x14ac:dyDescent="0.25"/>
    <row r="7762" customFormat="1" x14ac:dyDescent="0.25"/>
    <row r="7763" customFormat="1" x14ac:dyDescent="0.25"/>
    <row r="7764" customFormat="1" x14ac:dyDescent="0.25"/>
    <row r="7765" customFormat="1" x14ac:dyDescent="0.25"/>
    <row r="7766" customFormat="1" x14ac:dyDescent="0.25"/>
    <row r="7767" customFormat="1" x14ac:dyDescent="0.25"/>
    <row r="7768" customFormat="1" x14ac:dyDescent="0.25"/>
    <row r="7769" customFormat="1" x14ac:dyDescent="0.25"/>
    <row r="7770" customFormat="1" x14ac:dyDescent="0.25"/>
    <row r="7771" customFormat="1" x14ac:dyDescent="0.25"/>
    <row r="7772" customFormat="1" x14ac:dyDescent="0.25"/>
    <row r="7773" customFormat="1" x14ac:dyDescent="0.25"/>
    <row r="7774" customFormat="1" x14ac:dyDescent="0.25"/>
    <row r="7775" customFormat="1" x14ac:dyDescent="0.25"/>
    <row r="7776" customFormat="1" x14ac:dyDescent="0.25"/>
    <row r="7777" customFormat="1" x14ac:dyDescent="0.25"/>
    <row r="7778" customFormat="1" x14ac:dyDescent="0.25"/>
    <row r="7779" customFormat="1" x14ac:dyDescent="0.25"/>
    <row r="7780" customFormat="1" x14ac:dyDescent="0.25"/>
    <row r="7781" customFormat="1" x14ac:dyDescent="0.25"/>
    <row r="7782" customFormat="1" x14ac:dyDescent="0.25"/>
    <row r="7783" customFormat="1" x14ac:dyDescent="0.25"/>
    <row r="7784" customFormat="1" x14ac:dyDescent="0.25"/>
    <row r="7785" customFormat="1" x14ac:dyDescent="0.25"/>
    <row r="7786" customFormat="1" x14ac:dyDescent="0.25"/>
    <row r="7787" customFormat="1" x14ac:dyDescent="0.25"/>
    <row r="7788" customFormat="1" x14ac:dyDescent="0.25"/>
    <row r="7789" customFormat="1" x14ac:dyDescent="0.25"/>
    <row r="7790" customFormat="1" x14ac:dyDescent="0.25"/>
    <row r="7791" customFormat="1" x14ac:dyDescent="0.25"/>
    <row r="7792" customFormat="1" x14ac:dyDescent="0.25"/>
    <row r="7793" customFormat="1" x14ac:dyDescent="0.25"/>
    <row r="7794" customFormat="1" x14ac:dyDescent="0.25"/>
    <row r="7795" customFormat="1" x14ac:dyDescent="0.25"/>
    <row r="7796" customFormat="1" x14ac:dyDescent="0.25"/>
    <row r="7797" customFormat="1" x14ac:dyDescent="0.25"/>
    <row r="7798" customFormat="1" x14ac:dyDescent="0.25"/>
    <row r="7799" customFormat="1" x14ac:dyDescent="0.25"/>
    <row r="7800" customFormat="1" x14ac:dyDescent="0.25"/>
    <row r="7801" customFormat="1" x14ac:dyDescent="0.25"/>
    <row r="7802" customFormat="1" x14ac:dyDescent="0.25"/>
    <row r="7803" customFormat="1" x14ac:dyDescent="0.25"/>
    <row r="7804" customFormat="1" x14ac:dyDescent="0.25"/>
    <row r="7805" customFormat="1" x14ac:dyDescent="0.25"/>
    <row r="7806" customFormat="1" x14ac:dyDescent="0.25"/>
    <row r="7807" customFormat="1" x14ac:dyDescent="0.25"/>
    <row r="7808" customFormat="1" x14ac:dyDescent="0.25"/>
    <row r="7809" customFormat="1" x14ac:dyDescent="0.25"/>
    <row r="7810" customFormat="1" x14ac:dyDescent="0.25"/>
    <row r="7811" customFormat="1" x14ac:dyDescent="0.25"/>
    <row r="7812" customFormat="1" x14ac:dyDescent="0.25"/>
    <row r="7813" customFormat="1" x14ac:dyDescent="0.25"/>
    <row r="7814" customFormat="1" x14ac:dyDescent="0.25"/>
    <row r="7815" customFormat="1" x14ac:dyDescent="0.25"/>
    <row r="7816" customFormat="1" x14ac:dyDescent="0.25"/>
    <row r="7817" customFormat="1" x14ac:dyDescent="0.25"/>
    <row r="7818" customFormat="1" x14ac:dyDescent="0.25"/>
    <row r="7819" customFormat="1" x14ac:dyDescent="0.25"/>
    <row r="7820" customFormat="1" x14ac:dyDescent="0.25"/>
    <row r="7821" customFormat="1" x14ac:dyDescent="0.25"/>
    <row r="7822" customFormat="1" x14ac:dyDescent="0.25"/>
    <row r="7823" customFormat="1" x14ac:dyDescent="0.25"/>
    <row r="7824" customFormat="1" x14ac:dyDescent="0.25"/>
    <row r="7825" customFormat="1" x14ac:dyDescent="0.25"/>
    <row r="7826" customFormat="1" x14ac:dyDescent="0.25"/>
    <row r="7827" customFormat="1" x14ac:dyDescent="0.25"/>
    <row r="7828" customFormat="1" x14ac:dyDescent="0.25"/>
    <row r="7829" customFormat="1" x14ac:dyDescent="0.25"/>
    <row r="7830" customFormat="1" x14ac:dyDescent="0.25"/>
    <row r="7831" customFormat="1" x14ac:dyDescent="0.25"/>
    <row r="7832" customFormat="1" x14ac:dyDescent="0.25"/>
    <row r="7833" customFormat="1" x14ac:dyDescent="0.25"/>
    <row r="7834" customFormat="1" x14ac:dyDescent="0.25"/>
    <row r="7835" customFormat="1" x14ac:dyDescent="0.25"/>
    <row r="7836" customFormat="1" x14ac:dyDescent="0.25"/>
    <row r="7837" customFormat="1" x14ac:dyDescent="0.25"/>
    <row r="7838" customFormat="1" x14ac:dyDescent="0.25"/>
    <row r="7839" customFormat="1" x14ac:dyDescent="0.25"/>
    <row r="7840" customFormat="1" x14ac:dyDescent="0.25"/>
    <row r="7841" customFormat="1" x14ac:dyDescent="0.25"/>
    <row r="7842" customFormat="1" x14ac:dyDescent="0.25"/>
    <row r="7843" customFormat="1" x14ac:dyDescent="0.25"/>
    <row r="7844" customFormat="1" x14ac:dyDescent="0.25"/>
    <row r="7845" customFormat="1" x14ac:dyDescent="0.25"/>
    <row r="7846" customFormat="1" x14ac:dyDescent="0.25"/>
    <row r="7847" customFormat="1" x14ac:dyDescent="0.25"/>
    <row r="7848" customFormat="1" x14ac:dyDescent="0.25"/>
    <row r="7849" customFormat="1" x14ac:dyDescent="0.25"/>
    <row r="7850" customFormat="1" x14ac:dyDescent="0.25"/>
    <row r="7851" customFormat="1" x14ac:dyDescent="0.25"/>
    <row r="7852" customFormat="1" x14ac:dyDescent="0.25"/>
    <row r="7853" customFormat="1" x14ac:dyDescent="0.25"/>
    <row r="7854" customFormat="1" x14ac:dyDescent="0.25"/>
    <row r="7855" customFormat="1" x14ac:dyDescent="0.25"/>
    <row r="7856" customFormat="1" x14ac:dyDescent="0.25"/>
    <row r="7857" customFormat="1" x14ac:dyDescent="0.25"/>
    <row r="7858" customFormat="1" x14ac:dyDescent="0.25"/>
    <row r="7859" customFormat="1" x14ac:dyDescent="0.25"/>
    <row r="7860" customFormat="1" x14ac:dyDescent="0.25"/>
    <row r="7861" customFormat="1" x14ac:dyDescent="0.25"/>
    <row r="7862" customFormat="1" x14ac:dyDescent="0.25"/>
    <row r="7863" customFormat="1" x14ac:dyDescent="0.25"/>
    <row r="7864" customFormat="1" x14ac:dyDescent="0.25"/>
    <row r="7865" customFormat="1" x14ac:dyDescent="0.25"/>
    <row r="7866" customFormat="1" x14ac:dyDescent="0.25"/>
    <row r="7867" customFormat="1" x14ac:dyDescent="0.25"/>
    <row r="7868" customFormat="1" x14ac:dyDescent="0.25"/>
    <row r="7869" customFormat="1" x14ac:dyDescent="0.25"/>
    <row r="7870" customFormat="1" x14ac:dyDescent="0.25"/>
    <row r="7871" customFormat="1" x14ac:dyDescent="0.25"/>
    <row r="7872" customFormat="1" x14ac:dyDescent="0.25"/>
    <row r="7873" customFormat="1" x14ac:dyDescent="0.25"/>
    <row r="7874" customFormat="1" x14ac:dyDescent="0.25"/>
    <row r="7875" customFormat="1" x14ac:dyDescent="0.25"/>
    <row r="7876" customFormat="1" x14ac:dyDescent="0.25"/>
    <row r="7877" customFormat="1" x14ac:dyDescent="0.25"/>
    <row r="7878" customFormat="1" x14ac:dyDescent="0.25"/>
    <row r="7879" customFormat="1" x14ac:dyDescent="0.25"/>
    <row r="7880" customFormat="1" x14ac:dyDescent="0.25"/>
    <row r="7881" customFormat="1" x14ac:dyDescent="0.25"/>
    <row r="7882" customFormat="1" x14ac:dyDescent="0.25"/>
    <row r="7883" customFormat="1" x14ac:dyDescent="0.25"/>
    <row r="7884" customFormat="1" x14ac:dyDescent="0.25"/>
    <row r="7885" customFormat="1" x14ac:dyDescent="0.25"/>
    <row r="7886" customFormat="1" x14ac:dyDescent="0.25"/>
    <row r="7887" customFormat="1" x14ac:dyDescent="0.25"/>
    <row r="7888" customFormat="1" x14ac:dyDescent="0.25"/>
    <row r="7889" customFormat="1" x14ac:dyDescent="0.25"/>
    <row r="7890" customFormat="1" x14ac:dyDescent="0.25"/>
    <row r="7891" customFormat="1" x14ac:dyDescent="0.25"/>
    <row r="7892" customFormat="1" x14ac:dyDescent="0.25"/>
    <row r="7893" customFormat="1" x14ac:dyDescent="0.25"/>
    <row r="7894" customFormat="1" x14ac:dyDescent="0.25"/>
    <row r="7895" customFormat="1" x14ac:dyDescent="0.25"/>
    <row r="7896" customFormat="1" x14ac:dyDescent="0.25"/>
    <row r="7897" customFormat="1" x14ac:dyDescent="0.25"/>
    <row r="7898" customFormat="1" x14ac:dyDescent="0.25"/>
    <row r="7899" customFormat="1" x14ac:dyDescent="0.25"/>
    <row r="7900" customFormat="1" x14ac:dyDescent="0.25"/>
    <row r="7901" customFormat="1" x14ac:dyDescent="0.25"/>
    <row r="7902" customFormat="1" x14ac:dyDescent="0.25"/>
    <row r="7903" customFormat="1" x14ac:dyDescent="0.25"/>
    <row r="7904" customFormat="1" x14ac:dyDescent="0.25"/>
    <row r="7905" customFormat="1" x14ac:dyDescent="0.25"/>
    <row r="7906" customFormat="1" x14ac:dyDescent="0.25"/>
    <row r="7907" customFormat="1" x14ac:dyDescent="0.25"/>
    <row r="7908" customFormat="1" x14ac:dyDescent="0.25"/>
    <row r="7909" customFormat="1" x14ac:dyDescent="0.25"/>
    <row r="7910" customFormat="1" x14ac:dyDescent="0.25"/>
    <row r="7911" customFormat="1" x14ac:dyDescent="0.25"/>
    <row r="7912" customFormat="1" x14ac:dyDescent="0.25"/>
    <row r="7913" customFormat="1" x14ac:dyDescent="0.25"/>
    <row r="7914" customFormat="1" x14ac:dyDescent="0.25"/>
    <row r="7915" customFormat="1" x14ac:dyDescent="0.25"/>
    <row r="7916" customFormat="1" x14ac:dyDescent="0.25"/>
    <row r="7917" customFormat="1" x14ac:dyDescent="0.25"/>
    <row r="7918" customFormat="1" x14ac:dyDescent="0.25"/>
    <row r="7919" customFormat="1" x14ac:dyDescent="0.25"/>
    <row r="7920" customFormat="1" x14ac:dyDescent="0.25"/>
    <row r="7921" customFormat="1" x14ac:dyDescent="0.25"/>
    <row r="7922" customFormat="1" x14ac:dyDescent="0.25"/>
    <row r="7923" customFormat="1" x14ac:dyDescent="0.25"/>
    <row r="7924" customFormat="1" x14ac:dyDescent="0.25"/>
    <row r="7925" customFormat="1" x14ac:dyDescent="0.25"/>
    <row r="7926" customFormat="1" x14ac:dyDescent="0.25"/>
    <row r="7927" customFormat="1" x14ac:dyDescent="0.25"/>
    <row r="7928" customFormat="1" x14ac:dyDescent="0.25"/>
    <row r="7929" customFormat="1" x14ac:dyDescent="0.25"/>
    <row r="7930" customFormat="1" x14ac:dyDescent="0.25"/>
    <row r="7931" customFormat="1" x14ac:dyDescent="0.25"/>
    <row r="7932" customFormat="1" x14ac:dyDescent="0.25"/>
    <row r="7933" customFormat="1" x14ac:dyDescent="0.25"/>
    <row r="7934" customFormat="1" x14ac:dyDescent="0.25"/>
    <row r="7935" customFormat="1" x14ac:dyDescent="0.25"/>
    <row r="7936" customFormat="1" x14ac:dyDescent="0.25"/>
    <row r="7937" customFormat="1" x14ac:dyDescent="0.25"/>
    <row r="7938" customFormat="1" x14ac:dyDescent="0.25"/>
    <row r="7939" customFormat="1" x14ac:dyDescent="0.25"/>
    <row r="7940" customFormat="1" x14ac:dyDescent="0.25"/>
    <row r="7941" customFormat="1" x14ac:dyDescent="0.25"/>
    <row r="7942" customFormat="1" x14ac:dyDescent="0.25"/>
    <row r="7943" customFormat="1" x14ac:dyDescent="0.25"/>
    <row r="7944" customFormat="1" x14ac:dyDescent="0.25"/>
    <row r="7945" customFormat="1" x14ac:dyDescent="0.25"/>
    <row r="7946" customFormat="1" x14ac:dyDescent="0.25"/>
    <row r="7947" customFormat="1" x14ac:dyDescent="0.25"/>
    <row r="7948" customFormat="1" x14ac:dyDescent="0.25"/>
    <row r="7949" customFormat="1" x14ac:dyDescent="0.25"/>
    <row r="7950" customFormat="1" x14ac:dyDescent="0.25"/>
    <row r="7951" customFormat="1" x14ac:dyDescent="0.25"/>
    <row r="7952" customFormat="1" x14ac:dyDescent="0.25"/>
    <row r="7953" customFormat="1" x14ac:dyDescent="0.25"/>
    <row r="7954" customFormat="1" x14ac:dyDescent="0.25"/>
    <row r="7955" customFormat="1" x14ac:dyDescent="0.25"/>
    <row r="7956" customFormat="1" x14ac:dyDescent="0.25"/>
    <row r="7957" customFormat="1" x14ac:dyDescent="0.25"/>
    <row r="7958" customFormat="1" x14ac:dyDescent="0.25"/>
    <row r="7959" customFormat="1" x14ac:dyDescent="0.25"/>
    <row r="7960" customFormat="1" x14ac:dyDescent="0.25"/>
    <row r="7961" customFormat="1" x14ac:dyDescent="0.25"/>
    <row r="7962" customFormat="1" x14ac:dyDescent="0.25"/>
    <row r="7963" customFormat="1" x14ac:dyDescent="0.25"/>
    <row r="7964" customFormat="1" x14ac:dyDescent="0.25"/>
    <row r="7965" customFormat="1" x14ac:dyDescent="0.25"/>
    <row r="7966" customFormat="1" x14ac:dyDescent="0.25"/>
    <row r="7967" customFormat="1" x14ac:dyDescent="0.25"/>
    <row r="7968" customFormat="1" x14ac:dyDescent="0.25"/>
    <row r="7969" customFormat="1" x14ac:dyDescent="0.25"/>
    <row r="7970" customFormat="1" x14ac:dyDescent="0.25"/>
    <row r="7971" customFormat="1" x14ac:dyDescent="0.25"/>
    <row r="7972" customFormat="1" x14ac:dyDescent="0.25"/>
    <row r="7973" customFormat="1" x14ac:dyDescent="0.25"/>
    <row r="7974" customFormat="1" x14ac:dyDescent="0.25"/>
    <row r="7975" customFormat="1" x14ac:dyDescent="0.25"/>
    <row r="7976" customFormat="1" x14ac:dyDescent="0.25"/>
    <row r="7977" customFormat="1" x14ac:dyDescent="0.25"/>
    <row r="7978" customFormat="1" x14ac:dyDescent="0.25"/>
    <row r="7979" customFormat="1" x14ac:dyDescent="0.25"/>
    <row r="7980" customFormat="1" x14ac:dyDescent="0.25"/>
    <row r="7981" customFormat="1" x14ac:dyDescent="0.25"/>
    <row r="7982" customFormat="1" x14ac:dyDescent="0.25"/>
    <row r="7983" customFormat="1" x14ac:dyDescent="0.25"/>
    <row r="7984" customFormat="1" x14ac:dyDescent="0.25"/>
    <row r="7985" customFormat="1" x14ac:dyDescent="0.25"/>
    <row r="7986" customFormat="1" x14ac:dyDescent="0.25"/>
    <row r="7987" customFormat="1" x14ac:dyDescent="0.25"/>
    <row r="7988" customFormat="1" x14ac:dyDescent="0.25"/>
    <row r="7989" customFormat="1" x14ac:dyDescent="0.25"/>
    <row r="7990" customFormat="1" x14ac:dyDescent="0.25"/>
    <row r="7991" customFormat="1" x14ac:dyDescent="0.25"/>
    <row r="7992" customFormat="1" x14ac:dyDescent="0.25"/>
    <row r="7993" customFormat="1" x14ac:dyDescent="0.25"/>
    <row r="7994" customFormat="1" x14ac:dyDescent="0.25"/>
    <row r="7995" customFormat="1" x14ac:dyDescent="0.25"/>
    <row r="7996" customFormat="1" x14ac:dyDescent="0.25"/>
    <row r="7997" customFormat="1" x14ac:dyDescent="0.25"/>
    <row r="7998" customFormat="1" x14ac:dyDescent="0.25"/>
    <row r="7999" customFormat="1" x14ac:dyDescent="0.25"/>
    <row r="8000" customFormat="1" x14ac:dyDescent="0.25"/>
    <row r="8001" customFormat="1" x14ac:dyDescent="0.25"/>
    <row r="8002" customFormat="1" x14ac:dyDescent="0.25"/>
    <row r="8003" customFormat="1" x14ac:dyDescent="0.25"/>
    <row r="8004" customFormat="1" x14ac:dyDescent="0.25"/>
    <row r="8005" customFormat="1" x14ac:dyDescent="0.25"/>
    <row r="8006" customFormat="1" x14ac:dyDescent="0.25"/>
    <row r="8007" customFormat="1" x14ac:dyDescent="0.25"/>
    <row r="8008" customFormat="1" x14ac:dyDescent="0.25"/>
    <row r="8009" customFormat="1" x14ac:dyDescent="0.25"/>
    <row r="8010" customFormat="1" x14ac:dyDescent="0.25"/>
    <row r="8011" customFormat="1" x14ac:dyDescent="0.25"/>
    <row r="8012" customFormat="1" x14ac:dyDescent="0.25"/>
    <row r="8013" customFormat="1" x14ac:dyDescent="0.25"/>
    <row r="8014" customFormat="1" x14ac:dyDescent="0.25"/>
    <row r="8015" customFormat="1" x14ac:dyDescent="0.25"/>
    <row r="8016" customFormat="1" x14ac:dyDescent="0.25"/>
    <row r="8017" customFormat="1" x14ac:dyDescent="0.25"/>
    <row r="8018" customFormat="1" x14ac:dyDescent="0.25"/>
    <row r="8019" customFormat="1" x14ac:dyDescent="0.25"/>
    <row r="8020" customFormat="1" x14ac:dyDescent="0.25"/>
    <row r="8021" customFormat="1" x14ac:dyDescent="0.25"/>
    <row r="8022" customFormat="1" x14ac:dyDescent="0.25"/>
    <row r="8023" customFormat="1" x14ac:dyDescent="0.25"/>
    <row r="8024" customFormat="1" x14ac:dyDescent="0.25"/>
    <row r="8025" customFormat="1" x14ac:dyDescent="0.25"/>
    <row r="8026" customFormat="1" x14ac:dyDescent="0.25"/>
    <row r="8027" customFormat="1" x14ac:dyDescent="0.25"/>
    <row r="8028" customFormat="1" x14ac:dyDescent="0.25"/>
    <row r="8029" customFormat="1" x14ac:dyDescent="0.25"/>
    <row r="8030" customFormat="1" x14ac:dyDescent="0.25"/>
    <row r="8031" customFormat="1" x14ac:dyDescent="0.25"/>
    <row r="8032" customFormat="1" x14ac:dyDescent="0.25"/>
    <row r="8033" customFormat="1" x14ac:dyDescent="0.25"/>
    <row r="8034" customFormat="1" x14ac:dyDescent="0.25"/>
    <row r="8035" customFormat="1" x14ac:dyDescent="0.25"/>
    <row r="8036" customFormat="1" x14ac:dyDescent="0.25"/>
    <row r="8037" customFormat="1" x14ac:dyDescent="0.25"/>
    <row r="8038" customFormat="1" x14ac:dyDescent="0.25"/>
    <row r="8039" customFormat="1" x14ac:dyDescent="0.25"/>
    <row r="8040" customFormat="1" x14ac:dyDescent="0.25"/>
    <row r="8041" customFormat="1" x14ac:dyDescent="0.25"/>
    <row r="8042" customFormat="1" x14ac:dyDescent="0.25"/>
    <row r="8043" customFormat="1" x14ac:dyDescent="0.25"/>
    <row r="8044" customFormat="1" x14ac:dyDescent="0.25"/>
    <row r="8045" customFormat="1" x14ac:dyDescent="0.25"/>
    <row r="8046" customFormat="1" x14ac:dyDescent="0.25"/>
    <row r="8047" customFormat="1" x14ac:dyDescent="0.25"/>
    <row r="8048" customFormat="1" x14ac:dyDescent="0.25"/>
    <row r="8049" customFormat="1" x14ac:dyDescent="0.25"/>
    <row r="8050" customFormat="1" x14ac:dyDescent="0.25"/>
    <row r="8051" customFormat="1" x14ac:dyDescent="0.25"/>
    <row r="8052" customFormat="1" x14ac:dyDescent="0.25"/>
    <row r="8053" customFormat="1" x14ac:dyDescent="0.25"/>
    <row r="8054" customFormat="1" x14ac:dyDescent="0.25"/>
    <row r="8055" customFormat="1" x14ac:dyDescent="0.25"/>
    <row r="8056" customFormat="1" x14ac:dyDescent="0.25"/>
    <row r="8057" customFormat="1" x14ac:dyDescent="0.25"/>
    <row r="8058" customFormat="1" x14ac:dyDescent="0.25"/>
    <row r="8059" customFormat="1" x14ac:dyDescent="0.25"/>
    <row r="8060" customFormat="1" x14ac:dyDescent="0.25"/>
    <row r="8061" customFormat="1" x14ac:dyDescent="0.25"/>
    <row r="8062" customFormat="1" x14ac:dyDescent="0.25"/>
    <row r="8063" customFormat="1" x14ac:dyDescent="0.25"/>
    <row r="8064" customFormat="1" x14ac:dyDescent="0.25"/>
    <row r="8065" customFormat="1" x14ac:dyDescent="0.25"/>
    <row r="8066" customFormat="1" x14ac:dyDescent="0.25"/>
    <row r="8067" customFormat="1" x14ac:dyDescent="0.25"/>
    <row r="8068" customFormat="1" x14ac:dyDescent="0.25"/>
    <row r="8069" customFormat="1" x14ac:dyDescent="0.25"/>
    <row r="8070" customFormat="1" x14ac:dyDescent="0.25"/>
    <row r="8071" customFormat="1" x14ac:dyDescent="0.25"/>
    <row r="8072" customFormat="1" x14ac:dyDescent="0.25"/>
    <row r="8073" customFormat="1" x14ac:dyDescent="0.25"/>
    <row r="8074" customFormat="1" x14ac:dyDescent="0.25"/>
    <row r="8075" customFormat="1" x14ac:dyDescent="0.25"/>
    <row r="8076" customFormat="1" x14ac:dyDescent="0.25"/>
    <row r="8077" customFormat="1" x14ac:dyDescent="0.25"/>
    <row r="8078" customFormat="1" x14ac:dyDescent="0.25"/>
    <row r="8079" customFormat="1" x14ac:dyDescent="0.25"/>
    <row r="8080" customFormat="1" x14ac:dyDescent="0.25"/>
    <row r="8081" customFormat="1" x14ac:dyDescent="0.25"/>
    <row r="8082" customFormat="1" x14ac:dyDescent="0.25"/>
    <row r="8083" customFormat="1" x14ac:dyDescent="0.25"/>
    <row r="8084" customFormat="1" x14ac:dyDescent="0.25"/>
    <row r="8085" customFormat="1" x14ac:dyDescent="0.25"/>
    <row r="8086" customFormat="1" x14ac:dyDescent="0.25"/>
    <row r="8087" customFormat="1" x14ac:dyDescent="0.25"/>
    <row r="8088" customFormat="1" x14ac:dyDescent="0.25"/>
    <row r="8089" customFormat="1" x14ac:dyDescent="0.25"/>
    <row r="8090" customFormat="1" x14ac:dyDescent="0.25"/>
    <row r="8091" customFormat="1" x14ac:dyDescent="0.25"/>
    <row r="8092" customFormat="1" x14ac:dyDescent="0.25"/>
    <row r="8093" customFormat="1" x14ac:dyDescent="0.25"/>
    <row r="8094" customFormat="1" x14ac:dyDescent="0.25"/>
    <row r="8095" customFormat="1" x14ac:dyDescent="0.25"/>
    <row r="8096" customFormat="1" x14ac:dyDescent="0.25"/>
    <row r="8097" customFormat="1" x14ac:dyDescent="0.25"/>
    <row r="8098" customFormat="1" x14ac:dyDescent="0.25"/>
    <row r="8099" customFormat="1" x14ac:dyDescent="0.25"/>
    <row r="8100" customFormat="1" x14ac:dyDescent="0.25"/>
    <row r="8101" customFormat="1" x14ac:dyDescent="0.25"/>
    <row r="8102" customFormat="1" x14ac:dyDescent="0.25"/>
    <row r="8103" customFormat="1" x14ac:dyDescent="0.25"/>
    <row r="8104" customFormat="1" x14ac:dyDescent="0.25"/>
    <row r="8105" customFormat="1" x14ac:dyDescent="0.25"/>
    <row r="8106" customFormat="1" x14ac:dyDescent="0.25"/>
    <row r="8107" customFormat="1" x14ac:dyDescent="0.25"/>
    <row r="8108" customFormat="1" x14ac:dyDescent="0.25"/>
    <row r="8109" customFormat="1" x14ac:dyDescent="0.25"/>
    <row r="8110" customFormat="1" x14ac:dyDescent="0.25"/>
    <row r="8111" customFormat="1" x14ac:dyDescent="0.25"/>
    <row r="8112" customFormat="1" x14ac:dyDescent="0.25"/>
    <row r="8113" customFormat="1" x14ac:dyDescent="0.25"/>
    <row r="8114" customFormat="1" x14ac:dyDescent="0.25"/>
    <row r="8115" customFormat="1" x14ac:dyDescent="0.25"/>
    <row r="8116" customFormat="1" x14ac:dyDescent="0.25"/>
    <row r="8117" customFormat="1" x14ac:dyDescent="0.25"/>
    <row r="8118" customFormat="1" x14ac:dyDescent="0.25"/>
    <row r="8119" customFormat="1" x14ac:dyDescent="0.25"/>
    <row r="8120" customFormat="1" x14ac:dyDescent="0.25"/>
    <row r="8121" customFormat="1" x14ac:dyDescent="0.25"/>
    <row r="8122" customFormat="1" x14ac:dyDescent="0.25"/>
    <row r="8123" customFormat="1" x14ac:dyDescent="0.25"/>
    <row r="8124" customFormat="1" x14ac:dyDescent="0.25"/>
    <row r="8125" customFormat="1" x14ac:dyDescent="0.25"/>
    <row r="8126" customFormat="1" x14ac:dyDescent="0.25"/>
    <row r="8127" customFormat="1" x14ac:dyDescent="0.25"/>
    <row r="8128" customFormat="1" x14ac:dyDescent="0.25"/>
    <row r="8129" customFormat="1" x14ac:dyDescent="0.25"/>
    <row r="8130" customFormat="1" x14ac:dyDescent="0.25"/>
    <row r="8131" customFormat="1" x14ac:dyDescent="0.25"/>
    <row r="8132" customFormat="1" x14ac:dyDescent="0.25"/>
    <row r="8133" customFormat="1" x14ac:dyDescent="0.25"/>
    <row r="8134" customFormat="1" x14ac:dyDescent="0.25"/>
    <row r="8135" customFormat="1" x14ac:dyDescent="0.25"/>
    <row r="8136" customFormat="1" x14ac:dyDescent="0.25"/>
    <row r="8137" customFormat="1" x14ac:dyDescent="0.25"/>
    <row r="8138" customFormat="1" x14ac:dyDescent="0.25"/>
    <row r="8139" customFormat="1" x14ac:dyDescent="0.25"/>
    <row r="8140" customFormat="1" x14ac:dyDescent="0.25"/>
    <row r="8141" customFormat="1" x14ac:dyDescent="0.25"/>
    <row r="8142" customFormat="1" x14ac:dyDescent="0.25"/>
    <row r="8143" customFormat="1" x14ac:dyDescent="0.25"/>
    <row r="8144" customFormat="1" x14ac:dyDescent="0.25"/>
    <row r="8145" customFormat="1" x14ac:dyDescent="0.25"/>
    <row r="8146" customFormat="1" x14ac:dyDescent="0.25"/>
    <row r="8147" customFormat="1" x14ac:dyDescent="0.25"/>
    <row r="8148" customFormat="1" x14ac:dyDescent="0.25"/>
    <row r="8149" customFormat="1" x14ac:dyDescent="0.25"/>
    <row r="8150" customFormat="1" x14ac:dyDescent="0.25"/>
    <row r="8151" customFormat="1" x14ac:dyDescent="0.25"/>
    <row r="8152" customFormat="1" x14ac:dyDescent="0.25"/>
    <row r="8153" customFormat="1" x14ac:dyDescent="0.25"/>
    <row r="8154" customFormat="1" x14ac:dyDescent="0.25"/>
    <row r="8155" customFormat="1" x14ac:dyDescent="0.25"/>
    <row r="8156" customFormat="1" x14ac:dyDescent="0.25"/>
    <row r="8157" customFormat="1" x14ac:dyDescent="0.25"/>
    <row r="8158" customFormat="1" x14ac:dyDescent="0.25"/>
    <row r="8159" customFormat="1" x14ac:dyDescent="0.25"/>
    <row r="8160" customFormat="1" x14ac:dyDescent="0.25"/>
    <row r="8161" customFormat="1" x14ac:dyDescent="0.25"/>
    <row r="8162" customFormat="1" x14ac:dyDescent="0.25"/>
    <row r="8163" customFormat="1" x14ac:dyDescent="0.25"/>
    <row r="8164" customFormat="1" x14ac:dyDescent="0.25"/>
    <row r="8165" customFormat="1" x14ac:dyDescent="0.25"/>
    <row r="8166" customFormat="1" x14ac:dyDescent="0.25"/>
    <row r="8167" customFormat="1" x14ac:dyDescent="0.25"/>
    <row r="8168" customFormat="1" x14ac:dyDescent="0.25"/>
    <row r="8169" customFormat="1" x14ac:dyDescent="0.25"/>
    <row r="8170" customFormat="1" x14ac:dyDescent="0.25"/>
    <row r="8171" customFormat="1" x14ac:dyDescent="0.25"/>
    <row r="8172" customFormat="1" x14ac:dyDescent="0.25"/>
    <row r="8173" customFormat="1" x14ac:dyDescent="0.25"/>
    <row r="8174" customFormat="1" x14ac:dyDescent="0.25"/>
    <row r="8175" customFormat="1" x14ac:dyDescent="0.25"/>
    <row r="8176" customFormat="1" x14ac:dyDescent="0.25"/>
    <row r="8177" customFormat="1" x14ac:dyDescent="0.25"/>
    <row r="8178" customFormat="1" x14ac:dyDescent="0.25"/>
    <row r="8179" customFormat="1" x14ac:dyDescent="0.25"/>
    <row r="8180" customFormat="1" x14ac:dyDescent="0.25"/>
    <row r="8181" customFormat="1" x14ac:dyDescent="0.25"/>
    <row r="8182" customFormat="1" x14ac:dyDescent="0.25"/>
    <row r="8183" customFormat="1" x14ac:dyDescent="0.25"/>
    <row r="8184" customFormat="1" x14ac:dyDescent="0.25"/>
    <row r="8185" customFormat="1" x14ac:dyDescent="0.25"/>
    <row r="8186" customFormat="1" x14ac:dyDescent="0.25"/>
    <row r="8187" customFormat="1" x14ac:dyDescent="0.25"/>
    <row r="8188" customFormat="1" x14ac:dyDescent="0.25"/>
    <row r="8189" customFormat="1" x14ac:dyDescent="0.25"/>
    <row r="8190" customFormat="1" x14ac:dyDescent="0.25"/>
    <row r="8191" customFormat="1" x14ac:dyDescent="0.25"/>
    <row r="8192" customFormat="1" x14ac:dyDescent="0.25"/>
    <row r="8193" customFormat="1" x14ac:dyDescent="0.25"/>
    <row r="8194" customFormat="1" x14ac:dyDescent="0.25"/>
    <row r="8195" customFormat="1" x14ac:dyDescent="0.25"/>
    <row r="8196" customFormat="1" x14ac:dyDescent="0.25"/>
    <row r="8197" customFormat="1" x14ac:dyDescent="0.25"/>
    <row r="8198" customFormat="1" x14ac:dyDescent="0.25"/>
    <row r="8199" customFormat="1" x14ac:dyDescent="0.25"/>
    <row r="8200" customFormat="1" x14ac:dyDescent="0.25"/>
    <row r="8201" customFormat="1" x14ac:dyDescent="0.25"/>
    <row r="8202" customFormat="1" x14ac:dyDescent="0.25"/>
    <row r="8203" customFormat="1" x14ac:dyDescent="0.25"/>
    <row r="8204" customFormat="1" x14ac:dyDescent="0.25"/>
    <row r="8205" customFormat="1" x14ac:dyDescent="0.25"/>
    <row r="8206" customFormat="1" x14ac:dyDescent="0.25"/>
    <row r="8207" customFormat="1" x14ac:dyDescent="0.25"/>
    <row r="8208" customFormat="1" x14ac:dyDescent="0.25"/>
    <row r="8209" customFormat="1" x14ac:dyDescent="0.25"/>
    <row r="8210" customFormat="1" x14ac:dyDescent="0.25"/>
    <row r="8211" customFormat="1" x14ac:dyDescent="0.25"/>
    <row r="8212" customFormat="1" x14ac:dyDescent="0.25"/>
    <row r="8213" customFormat="1" x14ac:dyDescent="0.25"/>
    <row r="8214" customFormat="1" x14ac:dyDescent="0.25"/>
    <row r="8215" customFormat="1" x14ac:dyDescent="0.25"/>
    <row r="8216" customFormat="1" x14ac:dyDescent="0.25"/>
    <row r="8217" customFormat="1" x14ac:dyDescent="0.25"/>
    <row r="8218" customFormat="1" x14ac:dyDescent="0.25"/>
    <row r="8219" customFormat="1" x14ac:dyDescent="0.25"/>
    <row r="8220" customFormat="1" x14ac:dyDescent="0.25"/>
    <row r="8221" customFormat="1" x14ac:dyDescent="0.25"/>
    <row r="8222" customFormat="1" x14ac:dyDescent="0.25"/>
    <row r="8223" customFormat="1" x14ac:dyDescent="0.25"/>
    <row r="8224" customFormat="1" x14ac:dyDescent="0.25"/>
    <row r="8225" customFormat="1" x14ac:dyDescent="0.25"/>
    <row r="8226" customFormat="1" x14ac:dyDescent="0.25"/>
    <row r="8227" customFormat="1" x14ac:dyDescent="0.25"/>
    <row r="8228" customFormat="1" x14ac:dyDescent="0.25"/>
    <row r="8229" customFormat="1" x14ac:dyDescent="0.25"/>
    <row r="8230" customFormat="1" x14ac:dyDescent="0.25"/>
    <row r="8231" customFormat="1" x14ac:dyDescent="0.25"/>
    <row r="8232" customFormat="1" x14ac:dyDescent="0.25"/>
    <row r="8233" customFormat="1" x14ac:dyDescent="0.25"/>
    <row r="8234" customFormat="1" x14ac:dyDescent="0.25"/>
    <row r="8235" customFormat="1" x14ac:dyDescent="0.25"/>
    <row r="8236" customFormat="1" x14ac:dyDescent="0.25"/>
    <row r="8237" customFormat="1" x14ac:dyDescent="0.25"/>
    <row r="8238" customFormat="1" x14ac:dyDescent="0.25"/>
    <row r="8239" customFormat="1" x14ac:dyDescent="0.25"/>
    <row r="8240" customFormat="1" x14ac:dyDescent="0.25"/>
    <row r="8241" customFormat="1" x14ac:dyDescent="0.25"/>
    <row r="8242" customFormat="1" x14ac:dyDescent="0.25"/>
    <row r="8243" customFormat="1" x14ac:dyDescent="0.25"/>
    <row r="8244" customFormat="1" x14ac:dyDescent="0.25"/>
    <row r="8245" customFormat="1" x14ac:dyDescent="0.25"/>
    <row r="8246" customFormat="1" x14ac:dyDescent="0.25"/>
    <row r="8247" customFormat="1" x14ac:dyDescent="0.25"/>
    <row r="8248" customFormat="1" x14ac:dyDescent="0.25"/>
    <row r="8249" customFormat="1" x14ac:dyDescent="0.25"/>
    <row r="8250" customFormat="1" x14ac:dyDescent="0.25"/>
    <row r="8251" customFormat="1" x14ac:dyDescent="0.25"/>
    <row r="8252" customFormat="1" x14ac:dyDescent="0.25"/>
    <row r="8253" customFormat="1" x14ac:dyDescent="0.25"/>
    <row r="8254" customFormat="1" x14ac:dyDescent="0.25"/>
    <row r="8255" customFormat="1" x14ac:dyDescent="0.25"/>
    <row r="8256" customFormat="1" x14ac:dyDescent="0.25"/>
    <row r="8257" customFormat="1" x14ac:dyDescent="0.25"/>
    <row r="8258" customFormat="1" x14ac:dyDescent="0.25"/>
    <row r="8259" customFormat="1" x14ac:dyDescent="0.25"/>
    <row r="8260" customFormat="1" x14ac:dyDescent="0.25"/>
    <row r="8261" customFormat="1" x14ac:dyDescent="0.25"/>
    <row r="8262" customFormat="1" x14ac:dyDescent="0.25"/>
    <row r="8263" customFormat="1" x14ac:dyDescent="0.25"/>
    <row r="8264" customFormat="1" x14ac:dyDescent="0.25"/>
    <row r="8265" customFormat="1" x14ac:dyDescent="0.25"/>
    <row r="8266" customFormat="1" x14ac:dyDescent="0.25"/>
    <row r="8267" customFormat="1" x14ac:dyDescent="0.25"/>
    <row r="8268" customFormat="1" x14ac:dyDescent="0.25"/>
    <row r="8269" customFormat="1" x14ac:dyDescent="0.25"/>
    <row r="8270" customFormat="1" x14ac:dyDescent="0.25"/>
    <row r="8271" customFormat="1" x14ac:dyDescent="0.25"/>
    <row r="8272" customFormat="1" x14ac:dyDescent="0.25"/>
    <row r="8273" customFormat="1" x14ac:dyDescent="0.25"/>
    <row r="8274" customFormat="1" x14ac:dyDescent="0.25"/>
    <row r="8275" customFormat="1" x14ac:dyDescent="0.25"/>
    <row r="8276" customFormat="1" x14ac:dyDescent="0.25"/>
    <row r="8277" customFormat="1" x14ac:dyDescent="0.25"/>
    <row r="8278" customFormat="1" x14ac:dyDescent="0.25"/>
    <row r="8279" customFormat="1" x14ac:dyDescent="0.25"/>
    <row r="8280" customFormat="1" x14ac:dyDescent="0.25"/>
    <row r="8281" customFormat="1" x14ac:dyDescent="0.25"/>
    <row r="8282" customFormat="1" x14ac:dyDescent="0.25"/>
    <row r="8283" customFormat="1" x14ac:dyDescent="0.25"/>
    <row r="8284" customFormat="1" x14ac:dyDescent="0.25"/>
    <row r="8285" customFormat="1" x14ac:dyDescent="0.25"/>
    <row r="8286" customFormat="1" x14ac:dyDescent="0.25"/>
    <row r="8287" customFormat="1" x14ac:dyDescent="0.25"/>
    <row r="8288" customFormat="1" x14ac:dyDescent="0.25"/>
    <row r="8289" customFormat="1" x14ac:dyDescent="0.25"/>
    <row r="8290" customFormat="1" x14ac:dyDescent="0.25"/>
    <row r="8291" customFormat="1" x14ac:dyDescent="0.25"/>
    <row r="8292" customFormat="1" x14ac:dyDescent="0.25"/>
    <row r="8293" customFormat="1" x14ac:dyDescent="0.25"/>
    <row r="8294" customFormat="1" x14ac:dyDescent="0.25"/>
    <row r="8295" customFormat="1" x14ac:dyDescent="0.25"/>
    <row r="8296" customFormat="1" x14ac:dyDescent="0.25"/>
    <row r="8297" customFormat="1" x14ac:dyDescent="0.25"/>
    <row r="8298" customFormat="1" x14ac:dyDescent="0.25"/>
    <row r="8299" customFormat="1" x14ac:dyDescent="0.25"/>
    <row r="8300" customFormat="1" x14ac:dyDescent="0.25"/>
    <row r="8301" customFormat="1" x14ac:dyDescent="0.25"/>
    <row r="8302" customFormat="1" x14ac:dyDescent="0.25"/>
    <row r="8303" customFormat="1" x14ac:dyDescent="0.25"/>
    <row r="8304" customFormat="1" x14ac:dyDescent="0.25"/>
    <row r="8305" customFormat="1" x14ac:dyDescent="0.25"/>
    <row r="8306" customFormat="1" x14ac:dyDescent="0.25"/>
    <row r="8307" customFormat="1" x14ac:dyDescent="0.25"/>
    <row r="8308" customFormat="1" x14ac:dyDescent="0.25"/>
    <row r="8309" customFormat="1" x14ac:dyDescent="0.25"/>
    <row r="8310" customFormat="1" x14ac:dyDescent="0.25"/>
    <row r="8311" customFormat="1" x14ac:dyDescent="0.25"/>
    <row r="8312" customFormat="1" x14ac:dyDescent="0.25"/>
    <row r="8313" customFormat="1" x14ac:dyDescent="0.25"/>
    <row r="8314" customFormat="1" x14ac:dyDescent="0.25"/>
    <row r="8315" customFormat="1" x14ac:dyDescent="0.25"/>
    <row r="8316" customFormat="1" x14ac:dyDescent="0.25"/>
    <row r="8317" customFormat="1" x14ac:dyDescent="0.25"/>
    <row r="8318" customFormat="1" x14ac:dyDescent="0.25"/>
    <row r="8319" customFormat="1" x14ac:dyDescent="0.25"/>
    <row r="8320" customFormat="1" x14ac:dyDescent="0.25"/>
    <row r="8321" customFormat="1" x14ac:dyDescent="0.25"/>
    <row r="8322" customFormat="1" x14ac:dyDescent="0.25"/>
    <row r="8323" customFormat="1" x14ac:dyDescent="0.25"/>
    <row r="8324" customFormat="1" x14ac:dyDescent="0.25"/>
    <row r="8325" customFormat="1" x14ac:dyDescent="0.25"/>
    <row r="8326" customFormat="1" x14ac:dyDescent="0.25"/>
    <row r="8327" customFormat="1" x14ac:dyDescent="0.25"/>
    <row r="8328" customFormat="1" x14ac:dyDescent="0.25"/>
    <row r="8329" customFormat="1" x14ac:dyDescent="0.25"/>
    <row r="8330" customFormat="1" x14ac:dyDescent="0.25"/>
    <row r="8331" customFormat="1" x14ac:dyDescent="0.25"/>
    <row r="8332" customFormat="1" x14ac:dyDescent="0.25"/>
    <row r="8333" customFormat="1" x14ac:dyDescent="0.25"/>
    <row r="8334" customFormat="1" x14ac:dyDescent="0.25"/>
    <row r="8335" customFormat="1" x14ac:dyDescent="0.25"/>
    <row r="8336" customFormat="1" x14ac:dyDescent="0.25"/>
    <row r="8337" customFormat="1" x14ac:dyDescent="0.25"/>
    <row r="8338" customFormat="1" x14ac:dyDescent="0.25"/>
    <row r="8339" customFormat="1" x14ac:dyDescent="0.25"/>
    <row r="8340" customFormat="1" x14ac:dyDescent="0.25"/>
    <row r="8341" customFormat="1" x14ac:dyDescent="0.25"/>
    <row r="8342" customFormat="1" x14ac:dyDescent="0.25"/>
    <row r="8343" customFormat="1" x14ac:dyDescent="0.25"/>
    <row r="8344" customFormat="1" x14ac:dyDescent="0.25"/>
    <row r="8345" customFormat="1" x14ac:dyDescent="0.25"/>
    <row r="8346" customFormat="1" x14ac:dyDescent="0.25"/>
    <row r="8347" customFormat="1" x14ac:dyDescent="0.25"/>
    <row r="8348" customFormat="1" x14ac:dyDescent="0.25"/>
    <row r="8349" customFormat="1" x14ac:dyDescent="0.25"/>
    <row r="8350" customFormat="1" x14ac:dyDescent="0.25"/>
    <row r="8351" customFormat="1" x14ac:dyDescent="0.25"/>
    <row r="8352" customFormat="1" x14ac:dyDescent="0.25"/>
    <row r="8353" customFormat="1" x14ac:dyDescent="0.25"/>
    <row r="8354" customFormat="1" x14ac:dyDescent="0.25"/>
    <row r="8355" customFormat="1" x14ac:dyDescent="0.25"/>
    <row r="8356" customFormat="1" x14ac:dyDescent="0.25"/>
    <row r="8357" customFormat="1" x14ac:dyDescent="0.25"/>
    <row r="8358" customFormat="1" x14ac:dyDescent="0.25"/>
    <row r="8359" customFormat="1" x14ac:dyDescent="0.25"/>
    <row r="8360" customFormat="1" x14ac:dyDescent="0.25"/>
    <row r="8361" customFormat="1" x14ac:dyDescent="0.25"/>
    <row r="8362" customFormat="1" x14ac:dyDescent="0.25"/>
    <row r="8363" customFormat="1" x14ac:dyDescent="0.25"/>
    <row r="8364" customFormat="1" x14ac:dyDescent="0.25"/>
    <row r="8365" customFormat="1" x14ac:dyDescent="0.25"/>
    <row r="8366" customFormat="1" x14ac:dyDescent="0.25"/>
    <row r="8367" customFormat="1" x14ac:dyDescent="0.25"/>
    <row r="8368" customFormat="1" x14ac:dyDescent="0.25"/>
    <row r="8369" customFormat="1" x14ac:dyDescent="0.25"/>
    <row r="8370" customFormat="1" x14ac:dyDescent="0.25"/>
    <row r="8371" customFormat="1" x14ac:dyDescent="0.25"/>
    <row r="8372" customFormat="1" x14ac:dyDescent="0.25"/>
    <row r="8373" customFormat="1" x14ac:dyDescent="0.25"/>
    <row r="8374" customFormat="1" x14ac:dyDescent="0.25"/>
    <row r="8375" customFormat="1" x14ac:dyDescent="0.25"/>
    <row r="8376" customFormat="1" x14ac:dyDescent="0.25"/>
    <row r="8377" customFormat="1" x14ac:dyDescent="0.25"/>
    <row r="8378" customFormat="1" x14ac:dyDescent="0.25"/>
    <row r="8379" customFormat="1" x14ac:dyDescent="0.25"/>
    <row r="8380" customFormat="1" x14ac:dyDescent="0.25"/>
    <row r="8381" customFormat="1" x14ac:dyDescent="0.25"/>
    <row r="8382" customFormat="1" x14ac:dyDescent="0.25"/>
    <row r="8383" customFormat="1" x14ac:dyDescent="0.25"/>
    <row r="8384" customFormat="1" x14ac:dyDescent="0.25"/>
    <row r="8385" customFormat="1" x14ac:dyDescent="0.25"/>
    <row r="8386" customFormat="1" x14ac:dyDescent="0.25"/>
    <row r="8387" customFormat="1" x14ac:dyDescent="0.25"/>
    <row r="8388" customFormat="1" x14ac:dyDescent="0.25"/>
    <row r="8389" customFormat="1" x14ac:dyDescent="0.25"/>
    <row r="8390" customFormat="1" x14ac:dyDescent="0.25"/>
    <row r="8391" customFormat="1" x14ac:dyDescent="0.25"/>
    <row r="8392" customFormat="1" x14ac:dyDescent="0.25"/>
    <row r="8393" customFormat="1" x14ac:dyDescent="0.25"/>
    <row r="8394" customFormat="1" x14ac:dyDescent="0.25"/>
    <row r="8395" customFormat="1" x14ac:dyDescent="0.25"/>
    <row r="8396" customFormat="1" x14ac:dyDescent="0.25"/>
    <row r="8397" customFormat="1" x14ac:dyDescent="0.25"/>
    <row r="8398" customFormat="1" x14ac:dyDescent="0.25"/>
    <row r="8399" customFormat="1" x14ac:dyDescent="0.25"/>
    <row r="8400" customFormat="1" x14ac:dyDescent="0.25"/>
    <row r="8401" customFormat="1" x14ac:dyDescent="0.25"/>
    <row r="8402" customFormat="1" x14ac:dyDescent="0.25"/>
    <row r="8403" customFormat="1" x14ac:dyDescent="0.25"/>
    <row r="8404" customFormat="1" x14ac:dyDescent="0.25"/>
    <row r="8405" customFormat="1" x14ac:dyDescent="0.25"/>
    <row r="8406" customFormat="1" x14ac:dyDescent="0.25"/>
    <row r="8407" customFormat="1" x14ac:dyDescent="0.25"/>
    <row r="8408" customFormat="1" x14ac:dyDescent="0.25"/>
    <row r="8409" customFormat="1" x14ac:dyDescent="0.25"/>
    <row r="8410" customFormat="1" x14ac:dyDescent="0.25"/>
    <row r="8411" customFormat="1" x14ac:dyDescent="0.25"/>
    <row r="8412" customFormat="1" x14ac:dyDescent="0.25"/>
    <row r="8413" customFormat="1" x14ac:dyDescent="0.25"/>
    <row r="8414" customFormat="1" x14ac:dyDescent="0.25"/>
    <row r="8415" customFormat="1" x14ac:dyDescent="0.25"/>
    <row r="8416" customFormat="1" x14ac:dyDescent="0.25"/>
    <row r="8417" customFormat="1" x14ac:dyDescent="0.25"/>
    <row r="8418" customFormat="1" x14ac:dyDescent="0.25"/>
    <row r="8419" customFormat="1" x14ac:dyDescent="0.25"/>
    <row r="8420" customFormat="1" x14ac:dyDescent="0.25"/>
    <row r="8421" customFormat="1" x14ac:dyDescent="0.25"/>
    <row r="8422" customFormat="1" x14ac:dyDescent="0.25"/>
    <row r="8423" customFormat="1" x14ac:dyDescent="0.25"/>
    <row r="8424" customFormat="1" x14ac:dyDescent="0.25"/>
    <row r="8425" customFormat="1" x14ac:dyDescent="0.25"/>
    <row r="8426" customFormat="1" x14ac:dyDescent="0.25"/>
    <row r="8427" customFormat="1" x14ac:dyDescent="0.25"/>
    <row r="8428" customFormat="1" x14ac:dyDescent="0.25"/>
    <row r="8429" customFormat="1" x14ac:dyDescent="0.25"/>
    <row r="8430" customFormat="1" x14ac:dyDescent="0.25"/>
    <row r="8431" customFormat="1" x14ac:dyDescent="0.25"/>
    <row r="8432" customFormat="1" x14ac:dyDescent="0.25"/>
    <row r="8433" customFormat="1" x14ac:dyDescent="0.25"/>
    <row r="8434" customFormat="1" x14ac:dyDescent="0.25"/>
    <row r="8435" customFormat="1" x14ac:dyDescent="0.25"/>
    <row r="8436" customFormat="1" x14ac:dyDescent="0.25"/>
    <row r="8437" customFormat="1" x14ac:dyDescent="0.25"/>
    <row r="8438" customFormat="1" x14ac:dyDescent="0.25"/>
    <row r="8439" customFormat="1" x14ac:dyDescent="0.25"/>
    <row r="8440" customFormat="1" x14ac:dyDescent="0.25"/>
    <row r="8441" customFormat="1" x14ac:dyDescent="0.25"/>
    <row r="8442" customFormat="1" x14ac:dyDescent="0.25"/>
    <row r="8443" customFormat="1" x14ac:dyDescent="0.25"/>
    <row r="8444" customFormat="1" x14ac:dyDescent="0.25"/>
    <row r="8445" customFormat="1" x14ac:dyDescent="0.25"/>
    <row r="8446" customFormat="1" x14ac:dyDescent="0.25"/>
    <row r="8447" customFormat="1" x14ac:dyDescent="0.25"/>
    <row r="8448" customFormat="1" x14ac:dyDescent="0.25"/>
    <row r="8449" customFormat="1" x14ac:dyDescent="0.25"/>
    <row r="8450" customFormat="1" x14ac:dyDescent="0.25"/>
    <row r="8451" customFormat="1" x14ac:dyDescent="0.25"/>
    <row r="8452" customFormat="1" x14ac:dyDescent="0.25"/>
    <row r="8453" customFormat="1" x14ac:dyDescent="0.25"/>
    <row r="8454" customFormat="1" x14ac:dyDescent="0.25"/>
    <row r="8455" customFormat="1" x14ac:dyDescent="0.25"/>
    <row r="8456" customFormat="1" x14ac:dyDescent="0.25"/>
    <row r="8457" customFormat="1" x14ac:dyDescent="0.25"/>
    <row r="8458" customFormat="1" x14ac:dyDescent="0.25"/>
    <row r="8459" customFormat="1" x14ac:dyDescent="0.25"/>
    <row r="8460" customFormat="1" x14ac:dyDescent="0.25"/>
    <row r="8461" customFormat="1" x14ac:dyDescent="0.25"/>
    <row r="8462" customFormat="1" x14ac:dyDescent="0.25"/>
    <row r="8463" customFormat="1" x14ac:dyDescent="0.25"/>
    <row r="8464" customFormat="1" x14ac:dyDescent="0.25"/>
    <row r="8465" customFormat="1" x14ac:dyDescent="0.25"/>
    <row r="8466" customFormat="1" x14ac:dyDescent="0.25"/>
    <row r="8467" customFormat="1" x14ac:dyDescent="0.25"/>
    <row r="8468" customFormat="1" x14ac:dyDescent="0.25"/>
    <row r="8469" customFormat="1" x14ac:dyDescent="0.25"/>
    <row r="8470" customFormat="1" x14ac:dyDescent="0.25"/>
    <row r="8471" customFormat="1" x14ac:dyDescent="0.25"/>
    <row r="8472" customFormat="1" x14ac:dyDescent="0.25"/>
    <row r="8473" customFormat="1" x14ac:dyDescent="0.25"/>
    <row r="8474" customFormat="1" x14ac:dyDescent="0.25"/>
    <row r="8475" customFormat="1" x14ac:dyDescent="0.25"/>
    <row r="8476" customFormat="1" x14ac:dyDescent="0.25"/>
    <row r="8477" customFormat="1" x14ac:dyDescent="0.25"/>
    <row r="8478" customFormat="1" x14ac:dyDescent="0.25"/>
    <row r="8479" customFormat="1" x14ac:dyDescent="0.25"/>
    <row r="8480" customFormat="1" x14ac:dyDescent="0.25"/>
    <row r="8481" customFormat="1" x14ac:dyDescent="0.25"/>
    <row r="8482" customFormat="1" x14ac:dyDescent="0.25"/>
    <row r="8483" customFormat="1" x14ac:dyDescent="0.25"/>
    <row r="8484" customFormat="1" x14ac:dyDescent="0.25"/>
    <row r="8485" customFormat="1" x14ac:dyDescent="0.25"/>
    <row r="8486" customFormat="1" x14ac:dyDescent="0.25"/>
    <row r="8487" customFormat="1" x14ac:dyDescent="0.25"/>
    <row r="8488" customFormat="1" x14ac:dyDescent="0.25"/>
    <row r="8489" customFormat="1" x14ac:dyDescent="0.25"/>
    <row r="8490" customFormat="1" x14ac:dyDescent="0.25"/>
    <row r="8491" customFormat="1" x14ac:dyDescent="0.25"/>
    <row r="8492" customFormat="1" x14ac:dyDescent="0.25"/>
    <row r="8493" customFormat="1" x14ac:dyDescent="0.25"/>
    <row r="8494" customFormat="1" x14ac:dyDescent="0.25"/>
    <row r="8495" customFormat="1" x14ac:dyDescent="0.25"/>
    <row r="8496" customFormat="1" x14ac:dyDescent="0.25"/>
    <row r="8497" customFormat="1" x14ac:dyDescent="0.25"/>
    <row r="8498" customFormat="1" x14ac:dyDescent="0.25"/>
    <row r="8499" customFormat="1" x14ac:dyDescent="0.25"/>
    <row r="8500" customFormat="1" x14ac:dyDescent="0.25"/>
    <row r="8501" customFormat="1" x14ac:dyDescent="0.25"/>
    <row r="8502" customFormat="1" x14ac:dyDescent="0.25"/>
    <row r="8503" customFormat="1" x14ac:dyDescent="0.25"/>
    <row r="8504" customFormat="1" x14ac:dyDescent="0.25"/>
    <row r="8505" customFormat="1" x14ac:dyDescent="0.25"/>
    <row r="8506" customFormat="1" x14ac:dyDescent="0.25"/>
    <row r="8507" customFormat="1" x14ac:dyDescent="0.25"/>
    <row r="8508" customFormat="1" x14ac:dyDescent="0.25"/>
    <row r="8509" customFormat="1" x14ac:dyDescent="0.25"/>
    <row r="8510" customFormat="1" x14ac:dyDescent="0.25"/>
    <row r="8511" customFormat="1" x14ac:dyDescent="0.25"/>
    <row r="8512" customFormat="1" x14ac:dyDescent="0.25"/>
    <row r="8513" customFormat="1" x14ac:dyDescent="0.25"/>
    <row r="8514" customFormat="1" x14ac:dyDescent="0.25"/>
    <row r="8515" customFormat="1" x14ac:dyDescent="0.25"/>
    <row r="8516" customFormat="1" x14ac:dyDescent="0.25"/>
    <row r="8517" customFormat="1" x14ac:dyDescent="0.25"/>
    <row r="8518" customFormat="1" x14ac:dyDescent="0.25"/>
    <row r="8519" customFormat="1" x14ac:dyDescent="0.25"/>
    <row r="8520" customFormat="1" x14ac:dyDescent="0.25"/>
    <row r="8521" customFormat="1" x14ac:dyDescent="0.25"/>
    <row r="8522" customFormat="1" x14ac:dyDescent="0.25"/>
    <row r="8523" customFormat="1" x14ac:dyDescent="0.25"/>
    <row r="8524" customFormat="1" x14ac:dyDescent="0.25"/>
    <row r="8525" customFormat="1" x14ac:dyDescent="0.25"/>
    <row r="8526" customFormat="1" x14ac:dyDescent="0.25"/>
    <row r="8527" customFormat="1" x14ac:dyDescent="0.25"/>
    <row r="8528" customFormat="1" x14ac:dyDescent="0.25"/>
    <row r="8529" customFormat="1" x14ac:dyDescent="0.25"/>
    <row r="8530" customFormat="1" x14ac:dyDescent="0.25"/>
    <row r="8531" customFormat="1" x14ac:dyDescent="0.25"/>
    <row r="8532" customFormat="1" x14ac:dyDescent="0.25"/>
    <row r="8533" customFormat="1" x14ac:dyDescent="0.25"/>
    <row r="8534" customFormat="1" x14ac:dyDescent="0.25"/>
    <row r="8535" customFormat="1" x14ac:dyDescent="0.25"/>
    <row r="8536" customFormat="1" x14ac:dyDescent="0.25"/>
    <row r="8537" customFormat="1" x14ac:dyDescent="0.25"/>
    <row r="8538" customFormat="1" x14ac:dyDescent="0.25"/>
    <row r="8539" customFormat="1" x14ac:dyDescent="0.25"/>
    <row r="8540" customFormat="1" x14ac:dyDescent="0.25"/>
    <row r="8541" customFormat="1" x14ac:dyDescent="0.25"/>
    <row r="8542" customFormat="1" x14ac:dyDescent="0.25"/>
    <row r="8543" customFormat="1" x14ac:dyDescent="0.25"/>
    <row r="8544" customFormat="1" x14ac:dyDescent="0.25"/>
    <row r="8545" customFormat="1" x14ac:dyDescent="0.25"/>
    <row r="8546" customFormat="1" x14ac:dyDescent="0.25"/>
    <row r="8547" customFormat="1" x14ac:dyDescent="0.25"/>
    <row r="8548" customFormat="1" x14ac:dyDescent="0.25"/>
    <row r="8549" customFormat="1" x14ac:dyDescent="0.25"/>
    <row r="8550" customFormat="1" x14ac:dyDescent="0.25"/>
    <row r="8551" customFormat="1" x14ac:dyDescent="0.25"/>
    <row r="8552" customFormat="1" x14ac:dyDescent="0.25"/>
    <row r="8553" customFormat="1" x14ac:dyDescent="0.25"/>
    <row r="8554" customFormat="1" x14ac:dyDescent="0.25"/>
    <row r="8555" customFormat="1" x14ac:dyDescent="0.25"/>
    <row r="8556" customFormat="1" x14ac:dyDescent="0.25"/>
    <row r="8557" customFormat="1" x14ac:dyDescent="0.25"/>
    <row r="8558" customFormat="1" x14ac:dyDescent="0.25"/>
    <row r="8559" customFormat="1" x14ac:dyDescent="0.25"/>
    <row r="8560" customFormat="1" x14ac:dyDescent="0.25"/>
    <row r="8561" customFormat="1" x14ac:dyDescent="0.25"/>
    <row r="8562" customFormat="1" x14ac:dyDescent="0.25"/>
    <row r="8563" customFormat="1" x14ac:dyDescent="0.25"/>
    <row r="8564" customFormat="1" x14ac:dyDescent="0.25"/>
    <row r="8565" customFormat="1" x14ac:dyDescent="0.25"/>
    <row r="8566" customFormat="1" x14ac:dyDescent="0.25"/>
    <row r="8567" customFormat="1" x14ac:dyDescent="0.25"/>
    <row r="8568" customFormat="1" x14ac:dyDescent="0.25"/>
    <row r="8569" customFormat="1" x14ac:dyDescent="0.25"/>
    <row r="8570" customFormat="1" x14ac:dyDescent="0.25"/>
    <row r="8571" customFormat="1" x14ac:dyDescent="0.25"/>
    <row r="8572" customFormat="1" x14ac:dyDescent="0.25"/>
    <row r="8573" customFormat="1" x14ac:dyDescent="0.25"/>
    <row r="8574" customFormat="1" x14ac:dyDescent="0.25"/>
    <row r="8575" customFormat="1" x14ac:dyDescent="0.25"/>
    <row r="8576" customFormat="1" x14ac:dyDescent="0.25"/>
    <row r="8577" customFormat="1" x14ac:dyDescent="0.25"/>
    <row r="8578" customFormat="1" x14ac:dyDescent="0.25"/>
    <row r="8579" customFormat="1" x14ac:dyDescent="0.25"/>
    <row r="8580" customFormat="1" x14ac:dyDescent="0.25"/>
    <row r="8581" customFormat="1" x14ac:dyDescent="0.25"/>
    <row r="8582" customFormat="1" x14ac:dyDescent="0.25"/>
    <row r="8583" customFormat="1" x14ac:dyDescent="0.25"/>
    <row r="8584" customFormat="1" x14ac:dyDescent="0.25"/>
    <row r="8585" customFormat="1" x14ac:dyDescent="0.25"/>
    <row r="8586" customFormat="1" x14ac:dyDescent="0.25"/>
    <row r="8587" customFormat="1" x14ac:dyDescent="0.25"/>
    <row r="8588" customFormat="1" x14ac:dyDescent="0.25"/>
    <row r="8589" customFormat="1" x14ac:dyDescent="0.25"/>
    <row r="8590" customFormat="1" x14ac:dyDescent="0.25"/>
    <row r="8591" customFormat="1" x14ac:dyDescent="0.25"/>
    <row r="8592" customFormat="1" x14ac:dyDescent="0.25"/>
    <row r="8593" customFormat="1" x14ac:dyDescent="0.25"/>
    <row r="8594" customFormat="1" x14ac:dyDescent="0.25"/>
    <row r="8595" customFormat="1" x14ac:dyDescent="0.25"/>
    <row r="8596" customFormat="1" x14ac:dyDescent="0.25"/>
    <row r="8597" customFormat="1" x14ac:dyDescent="0.25"/>
    <row r="8598" customFormat="1" x14ac:dyDescent="0.25"/>
    <row r="8599" customFormat="1" x14ac:dyDescent="0.25"/>
    <row r="8600" customFormat="1" x14ac:dyDescent="0.25"/>
    <row r="8601" customFormat="1" x14ac:dyDescent="0.25"/>
    <row r="8602" customFormat="1" x14ac:dyDescent="0.25"/>
    <row r="8603" customFormat="1" x14ac:dyDescent="0.25"/>
    <row r="8604" customFormat="1" x14ac:dyDescent="0.25"/>
    <row r="8605" customFormat="1" x14ac:dyDescent="0.25"/>
    <row r="8606" customFormat="1" x14ac:dyDescent="0.25"/>
    <row r="8607" customFormat="1" x14ac:dyDescent="0.25"/>
    <row r="8608" customFormat="1" x14ac:dyDescent="0.25"/>
    <row r="8609" customFormat="1" x14ac:dyDescent="0.25"/>
    <row r="8610" customFormat="1" x14ac:dyDescent="0.25"/>
    <row r="8611" customFormat="1" x14ac:dyDescent="0.25"/>
    <row r="8612" customFormat="1" x14ac:dyDescent="0.25"/>
    <row r="8613" customFormat="1" x14ac:dyDescent="0.25"/>
    <row r="8614" customFormat="1" x14ac:dyDescent="0.25"/>
    <row r="8615" customFormat="1" x14ac:dyDescent="0.25"/>
    <row r="8616" customFormat="1" x14ac:dyDescent="0.25"/>
    <row r="8617" customFormat="1" x14ac:dyDescent="0.25"/>
    <row r="8618" customFormat="1" x14ac:dyDescent="0.25"/>
    <row r="8619" customFormat="1" x14ac:dyDescent="0.25"/>
    <row r="8620" customFormat="1" x14ac:dyDescent="0.25"/>
    <row r="8621" customFormat="1" x14ac:dyDescent="0.25"/>
    <row r="8622" customFormat="1" x14ac:dyDescent="0.25"/>
    <row r="8623" customFormat="1" x14ac:dyDescent="0.25"/>
    <row r="8624" customFormat="1" x14ac:dyDescent="0.25"/>
    <row r="8625" customFormat="1" x14ac:dyDescent="0.25"/>
    <row r="8626" customFormat="1" x14ac:dyDescent="0.25"/>
    <row r="8627" customFormat="1" x14ac:dyDescent="0.25"/>
    <row r="8628" customFormat="1" x14ac:dyDescent="0.25"/>
    <row r="8629" customFormat="1" x14ac:dyDescent="0.25"/>
    <row r="8630" customFormat="1" x14ac:dyDescent="0.25"/>
    <row r="8631" customFormat="1" x14ac:dyDescent="0.25"/>
    <row r="8632" customFormat="1" x14ac:dyDescent="0.25"/>
    <row r="8633" customFormat="1" x14ac:dyDescent="0.25"/>
    <row r="8634" customFormat="1" x14ac:dyDescent="0.25"/>
    <row r="8635" customFormat="1" x14ac:dyDescent="0.25"/>
    <row r="8636" customFormat="1" x14ac:dyDescent="0.25"/>
    <row r="8637" customFormat="1" x14ac:dyDescent="0.25"/>
    <row r="8638" customFormat="1" x14ac:dyDescent="0.25"/>
    <row r="8639" customFormat="1" x14ac:dyDescent="0.25"/>
    <row r="8640" customFormat="1" x14ac:dyDescent="0.25"/>
    <row r="8641" customFormat="1" x14ac:dyDescent="0.25"/>
    <row r="8642" customFormat="1" x14ac:dyDescent="0.25"/>
    <row r="8643" customFormat="1" x14ac:dyDescent="0.25"/>
    <row r="8644" customFormat="1" x14ac:dyDescent="0.25"/>
    <row r="8645" customFormat="1" x14ac:dyDescent="0.25"/>
    <row r="8646" customFormat="1" x14ac:dyDescent="0.25"/>
    <row r="8647" customFormat="1" x14ac:dyDescent="0.25"/>
    <row r="8648" customFormat="1" x14ac:dyDescent="0.25"/>
    <row r="8649" customFormat="1" x14ac:dyDescent="0.25"/>
    <row r="8650" customFormat="1" x14ac:dyDescent="0.25"/>
    <row r="8651" customFormat="1" x14ac:dyDescent="0.25"/>
    <row r="8652" customFormat="1" x14ac:dyDescent="0.25"/>
    <row r="8653" customFormat="1" x14ac:dyDescent="0.25"/>
    <row r="8654" customFormat="1" x14ac:dyDescent="0.25"/>
    <row r="8655" customFormat="1" x14ac:dyDescent="0.25"/>
    <row r="8656" customFormat="1" x14ac:dyDescent="0.25"/>
    <row r="8657" customFormat="1" x14ac:dyDescent="0.25"/>
    <row r="8658" customFormat="1" x14ac:dyDescent="0.25"/>
    <row r="8659" customFormat="1" x14ac:dyDescent="0.25"/>
    <row r="8660" customFormat="1" x14ac:dyDescent="0.25"/>
    <row r="8661" customFormat="1" x14ac:dyDescent="0.25"/>
    <row r="8662" customFormat="1" x14ac:dyDescent="0.25"/>
    <row r="8663" customFormat="1" x14ac:dyDescent="0.25"/>
    <row r="8664" customFormat="1" x14ac:dyDescent="0.25"/>
    <row r="8665" customFormat="1" x14ac:dyDescent="0.25"/>
    <row r="8666" customFormat="1" x14ac:dyDescent="0.25"/>
    <row r="8667" customFormat="1" x14ac:dyDescent="0.25"/>
    <row r="8668" customFormat="1" x14ac:dyDescent="0.25"/>
    <row r="8669" customFormat="1" x14ac:dyDescent="0.25"/>
    <row r="8670" customFormat="1" x14ac:dyDescent="0.25"/>
    <row r="8671" customFormat="1" x14ac:dyDescent="0.25"/>
    <row r="8672" customFormat="1" x14ac:dyDescent="0.25"/>
    <row r="8673" customFormat="1" x14ac:dyDescent="0.25"/>
    <row r="8674" customFormat="1" x14ac:dyDescent="0.25"/>
    <row r="8675" customFormat="1" x14ac:dyDescent="0.25"/>
    <row r="8676" customFormat="1" x14ac:dyDescent="0.25"/>
    <row r="8677" customFormat="1" x14ac:dyDescent="0.25"/>
    <row r="8678" customFormat="1" x14ac:dyDescent="0.25"/>
    <row r="8679" customFormat="1" x14ac:dyDescent="0.25"/>
    <row r="8680" customFormat="1" x14ac:dyDescent="0.25"/>
    <row r="8681" customFormat="1" x14ac:dyDescent="0.25"/>
    <row r="8682" customFormat="1" x14ac:dyDescent="0.25"/>
    <row r="8683" customFormat="1" x14ac:dyDescent="0.25"/>
    <row r="8684" customFormat="1" x14ac:dyDescent="0.25"/>
    <row r="8685" customFormat="1" x14ac:dyDescent="0.25"/>
    <row r="8686" customFormat="1" x14ac:dyDescent="0.25"/>
    <row r="8687" customFormat="1" x14ac:dyDescent="0.25"/>
    <row r="8688" customFormat="1" x14ac:dyDescent="0.25"/>
    <row r="8689" customFormat="1" x14ac:dyDescent="0.25"/>
    <row r="8690" customFormat="1" x14ac:dyDescent="0.25"/>
    <row r="8691" customFormat="1" x14ac:dyDescent="0.25"/>
    <row r="8692" customFormat="1" x14ac:dyDescent="0.25"/>
    <row r="8693" customFormat="1" x14ac:dyDescent="0.25"/>
    <row r="8694" customFormat="1" x14ac:dyDescent="0.25"/>
    <row r="8695" customFormat="1" x14ac:dyDescent="0.25"/>
    <row r="8696" customFormat="1" x14ac:dyDescent="0.25"/>
    <row r="8697" customFormat="1" x14ac:dyDescent="0.25"/>
    <row r="8698" customFormat="1" x14ac:dyDescent="0.25"/>
    <row r="8699" customFormat="1" x14ac:dyDescent="0.25"/>
    <row r="8700" customFormat="1" x14ac:dyDescent="0.25"/>
    <row r="8701" customFormat="1" x14ac:dyDescent="0.25"/>
    <row r="8702" customFormat="1" x14ac:dyDescent="0.25"/>
    <row r="8703" customFormat="1" x14ac:dyDescent="0.25"/>
    <row r="8704" customFormat="1" x14ac:dyDescent="0.25"/>
    <row r="8705" customFormat="1" x14ac:dyDescent="0.25"/>
    <row r="8706" customFormat="1" x14ac:dyDescent="0.25"/>
    <row r="8707" customFormat="1" x14ac:dyDescent="0.25"/>
    <row r="8708" customFormat="1" x14ac:dyDescent="0.25"/>
    <row r="8709" customFormat="1" x14ac:dyDescent="0.25"/>
    <row r="8710" customFormat="1" x14ac:dyDescent="0.25"/>
    <row r="8711" customFormat="1" x14ac:dyDescent="0.25"/>
    <row r="8712" customFormat="1" x14ac:dyDescent="0.25"/>
    <row r="8713" customFormat="1" x14ac:dyDescent="0.25"/>
    <row r="8714" customFormat="1" x14ac:dyDescent="0.25"/>
    <row r="8715" customFormat="1" x14ac:dyDescent="0.25"/>
    <row r="8716" customFormat="1" x14ac:dyDescent="0.25"/>
    <row r="8717" customFormat="1" x14ac:dyDescent="0.25"/>
    <row r="8718" customFormat="1" x14ac:dyDescent="0.25"/>
    <row r="8719" customFormat="1" x14ac:dyDescent="0.25"/>
    <row r="8720" customFormat="1" x14ac:dyDescent="0.25"/>
    <row r="8721" customFormat="1" x14ac:dyDescent="0.25"/>
    <row r="8722" customFormat="1" x14ac:dyDescent="0.25"/>
    <row r="8723" customFormat="1" x14ac:dyDescent="0.25"/>
    <row r="8724" customFormat="1" x14ac:dyDescent="0.25"/>
    <row r="8725" customFormat="1" x14ac:dyDescent="0.25"/>
    <row r="8726" customFormat="1" x14ac:dyDescent="0.25"/>
    <row r="8727" customFormat="1" x14ac:dyDescent="0.25"/>
    <row r="8728" customFormat="1" x14ac:dyDescent="0.25"/>
    <row r="8729" customFormat="1" x14ac:dyDescent="0.25"/>
    <row r="8730" customFormat="1" x14ac:dyDescent="0.25"/>
    <row r="8731" customFormat="1" x14ac:dyDescent="0.25"/>
    <row r="8732" customFormat="1" x14ac:dyDescent="0.25"/>
    <row r="8733" customFormat="1" x14ac:dyDescent="0.25"/>
    <row r="8734" customFormat="1" x14ac:dyDescent="0.25"/>
    <row r="8735" customFormat="1" x14ac:dyDescent="0.25"/>
    <row r="8736" customFormat="1" x14ac:dyDescent="0.25"/>
    <row r="8737" customFormat="1" x14ac:dyDescent="0.25"/>
    <row r="8738" customFormat="1" x14ac:dyDescent="0.25"/>
    <row r="8739" customFormat="1" x14ac:dyDescent="0.25"/>
    <row r="8740" customFormat="1" x14ac:dyDescent="0.25"/>
    <row r="8741" customFormat="1" x14ac:dyDescent="0.25"/>
    <row r="8742" customFormat="1" x14ac:dyDescent="0.25"/>
    <row r="8743" customFormat="1" x14ac:dyDescent="0.25"/>
    <row r="8744" customFormat="1" x14ac:dyDescent="0.25"/>
    <row r="8745" customFormat="1" x14ac:dyDescent="0.25"/>
    <row r="8746" customFormat="1" x14ac:dyDescent="0.25"/>
    <row r="8747" customFormat="1" x14ac:dyDescent="0.25"/>
    <row r="8748" customFormat="1" x14ac:dyDescent="0.25"/>
    <row r="8749" customFormat="1" x14ac:dyDescent="0.25"/>
    <row r="8750" customFormat="1" x14ac:dyDescent="0.25"/>
    <row r="8751" customFormat="1" x14ac:dyDescent="0.25"/>
    <row r="8752" customFormat="1" x14ac:dyDescent="0.25"/>
    <row r="8753" customFormat="1" x14ac:dyDescent="0.25"/>
    <row r="8754" customFormat="1" x14ac:dyDescent="0.25"/>
    <row r="8755" customFormat="1" x14ac:dyDescent="0.25"/>
    <row r="8756" customFormat="1" x14ac:dyDescent="0.25"/>
    <row r="8757" customFormat="1" x14ac:dyDescent="0.25"/>
    <row r="8758" customFormat="1" x14ac:dyDescent="0.25"/>
    <row r="8759" customFormat="1" x14ac:dyDescent="0.25"/>
    <row r="8760" customFormat="1" x14ac:dyDescent="0.25"/>
    <row r="8761" customFormat="1" x14ac:dyDescent="0.25"/>
    <row r="8762" customFormat="1" x14ac:dyDescent="0.25"/>
    <row r="8763" customFormat="1" x14ac:dyDescent="0.25"/>
    <row r="8764" customFormat="1" x14ac:dyDescent="0.25"/>
    <row r="8765" customFormat="1" x14ac:dyDescent="0.25"/>
    <row r="8766" customFormat="1" x14ac:dyDescent="0.25"/>
    <row r="8767" customFormat="1" x14ac:dyDescent="0.25"/>
    <row r="8768" customFormat="1" x14ac:dyDescent="0.25"/>
    <row r="8769" customFormat="1" x14ac:dyDescent="0.25"/>
    <row r="8770" customFormat="1" x14ac:dyDescent="0.25"/>
    <row r="8771" customFormat="1" x14ac:dyDescent="0.25"/>
    <row r="8772" customFormat="1" x14ac:dyDescent="0.25"/>
    <row r="8773" customFormat="1" x14ac:dyDescent="0.25"/>
    <row r="8774" customFormat="1" x14ac:dyDescent="0.25"/>
    <row r="8775" customFormat="1" x14ac:dyDescent="0.25"/>
    <row r="8776" customFormat="1" x14ac:dyDescent="0.25"/>
    <row r="8777" customFormat="1" x14ac:dyDescent="0.25"/>
    <row r="8778" customFormat="1" x14ac:dyDescent="0.25"/>
    <row r="8779" customFormat="1" x14ac:dyDescent="0.25"/>
    <row r="8780" customFormat="1" x14ac:dyDescent="0.25"/>
    <row r="8781" customFormat="1" x14ac:dyDescent="0.25"/>
    <row r="8782" customFormat="1" x14ac:dyDescent="0.25"/>
    <row r="8783" customFormat="1" x14ac:dyDescent="0.25"/>
    <row r="8784" customFormat="1" x14ac:dyDescent="0.25"/>
    <row r="8785" customFormat="1" x14ac:dyDescent="0.25"/>
    <row r="8786" customFormat="1" x14ac:dyDescent="0.25"/>
    <row r="8787" customFormat="1" x14ac:dyDescent="0.25"/>
    <row r="8788" customFormat="1" x14ac:dyDescent="0.25"/>
    <row r="8789" customFormat="1" x14ac:dyDescent="0.25"/>
    <row r="8790" customFormat="1" x14ac:dyDescent="0.25"/>
    <row r="8791" customFormat="1" x14ac:dyDescent="0.25"/>
    <row r="8792" customFormat="1" x14ac:dyDescent="0.25"/>
    <row r="8793" customFormat="1" x14ac:dyDescent="0.25"/>
    <row r="8794" customFormat="1" x14ac:dyDescent="0.25"/>
    <row r="8795" customFormat="1" x14ac:dyDescent="0.25"/>
    <row r="8796" customFormat="1" x14ac:dyDescent="0.25"/>
    <row r="8797" customFormat="1" x14ac:dyDescent="0.25"/>
    <row r="8798" customFormat="1" x14ac:dyDescent="0.25"/>
    <row r="8799" customFormat="1" x14ac:dyDescent="0.25"/>
    <row r="8800" customFormat="1" x14ac:dyDescent="0.25"/>
    <row r="8801" customFormat="1" x14ac:dyDescent="0.25"/>
    <row r="8802" customFormat="1" x14ac:dyDescent="0.25"/>
    <row r="8803" customFormat="1" x14ac:dyDescent="0.25"/>
    <row r="8804" customFormat="1" x14ac:dyDescent="0.25"/>
    <row r="8805" customFormat="1" x14ac:dyDescent="0.25"/>
    <row r="8806" customFormat="1" x14ac:dyDescent="0.25"/>
    <row r="8807" customFormat="1" x14ac:dyDescent="0.25"/>
    <row r="8808" customFormat="1" x14ac:dyDescent="0.25"/>
    <row r="8809" customFormat="1" x14ac:dyDescent="0.25"/>
    <row r="8810" customFormat="1" x14ac:dyDescent="0.25"/>
    <row r="8811" customFormat="1" x14ac:dyDescent="0.25"/>
    <row r="8812" customFormat="1" x14ac:dyDescent="0.25"/>
    <row r="8813" customFormat="1" x14ac:dyDescent="0.25"/>
    <row r="8814" customFormat="1" x14ac:dyDescent="0.25"/>
    <row r="8815" customFormat="1" x14ac:dyDescent="0.25"/>
    <row r="8816" customFormat="1" x14ac:dyDescent="0.25"/>
    <row r="8817" customFormat="1" x14ac:dyDescent="0.25"/>
    <row r="8818" customFormat="1" x14ac:dyDescent="0.25"/>
    <row r="8819" customFormat="1" x14ac:dyDescent="0.25"/>
    <row r="8820" customFormat="1" x14ac:dyDescent="0.25"/>
    <row r="8821" customFormat="1" x14ac:dyDescent="0.25"/>
    <row r="8822" customFormat="1" x14ac:dyDescent="0.25"/>
    <row r="8823" customFormat="1" x14ac:dyDescent="0.25"/>
    <row r="8824" customFormat="1" x14ac:dyDescent="0.25"/>
    <row r="8825" customFormat="1" x14ac:dyDescent="0.25"/>
    <row r="8826" customFormat="1" x14ac:dyDescent="0.25"/>
    <row r="8827" customFormat="1" x14ac:dyDescent="0.25"/>
    <row r="8828" customFormat="1" x14ac:dyDescent="0.25"/>
    <row r="8829" customFormat="1" x14ac:dyDescent="0.25"/>
    <row r="8830" customFormat="1" x14ac:dyDescent="0.25"/>
    <row r="8831" customFormat="1" x14ac:dyDescent="0.25"/>
    <row r="8832" customFormat="1" x14ac:dyDescent="0.25"/>
    <row r="8833" customFormat="1" x14ac:dyDescent="0.25"/>
    <row r="8834" customFormat="1" x14ac:dyDescent="0.25"/>
    <row r="8835" customFormat="1" x14ac:dyDescent="0.25"/>
    <row r="8836" customFormat="1" x14ac:dyDescent="0.25"/>
    <row r="8837" customFormat="1" x14ac:dyDescent="0.25"/>
    <row r="8838" customFormat="1" x14ac:dyDescent="0.25"/>
    <row r="8839" customFormat="1" x14ac:dyDescent="0.25"/>
    <row r="8840" customFormat="1" x14ac:dyDescent="0.25"/>
    <row r="8841" customFormat="1" x14ac:dyDescent="0.25"/>
    <row r="8842" customFormat="1" x14ac:dyDescent="0.25"/>
    <row r="8843" customFormat="1" x14ac:dyDescent="0.25"/>
    <row r="8844" customFormat="1" x14ac:dyDescent="0.25"/>
    <row r="8845" customFormat="1" x14ac:dyDescent="0.25"/>
    <row r="8846" customFormat="1" x14ac:dyDescent="0.25"/>
    <row r="8847" customFormat="1" x14ac:dyDescent="0.25"/>
    <row r="8848" customFormat="1" x14ac:dyDescent="0.25"/>
    <row r="8849" customFormat="1" x14ac:dyDescent="0.25"/>
    <row r="8850" customFormat="1" x14ac:dyDescent="0.25"/>
    <row r="8851" customFormat="1" x14ac:dyDescent="0.25"/>
    <row r="8852" customFormat="1" x14ac:dyDescent="0.25"/>
    <row r="8853" customFormat="1" x14ac:dyDescent="0.25"/>
    <row r="8854" customFormat="1" x14ac:dyDescent="0.25"/>
    <row r="8855" customFormat="1" x14ac:dyDescent="0.25"/>
    <row r="8856" customFormat="1" x14ac:dyDescent="0.25"/>
    <row r="8857" customFormat="1" x14ac:dyDescent="0.25"/>
    <row r="8858" customFormat="1" x14ac:dyDescent="0.25"/>
    <row r="8859" customFormat="1" x14ac:dyDescent="0.25"/>
    <row r="8860" customFormat="1" x14ac:dyDescent="0.25"/>
    <row r="8861" customFormat="1" x14ac:dyDescent="0.25"/>
    <row r="8862" customFormat="1" x14ac:dyDescent="0.25"/>
    <row r="8863" customFormat="1" x14ac:dyDescent="0.25"/>
    <row r="8864" customFormat="1" x14ac:dyDescent="0.25"/>
    <row r="8865" customFormat="1" x14ac:dyDescent="0.25"/>
    <row r="8866" customFormat="1" x14ac:dyDescent="0.25"/>
    <row r="8867" customFormat="1" x14ac:dyDescent="0.25"/>
    <row r="8868" customFormat="1" x14ac:dyDescent="0.25"/>
    <row r="8869" customFormat="1" x14ac:dyDescent="0.25"/>
    <row r="8870" customFormat="1" x14ac:dyDescent="0.25"/>
    <row r="8871" customFormat="1" x14ac:dyDescent="0.25"/>
    <row r="8872" customFormat="1" x14ac:dyDescent="0.25"/>
    <row r="8873" customFormat="1" x14ac:dyDescent="0.25"/>
    <row r="8874" customFormat="1" x14ac:dyDescent="0.25"/>
    <row r="8875" customFormat="1" x14ac:dyDescent="0.25"/>
    <row r="8876" customFormat="1" x14ac:dyDescent="0.25"/>
    <row r="8877" customFormat="1" x14ac:dyDescent="0.25"/>
    <row r="8878" customFormat="1" x14ac:dyDescent="0.25"/>
    <row r="8879" customFormat="1" x14ac:dyDescent="0.25"/>
    <row r="8880" customFormat="1" x14ac:dyDescent="0.25"/>
    <row r="8881" customFormat="1" x14ac:dyDescent="0.25"/>
    <row r="8882" customFormat="1" x14ac:dyDescent="0.25"/>
    <row r="8883" customFormat="1" x14ac:dyDescent="0.25"/>
    <row r="8884" customFormat="1" x14ac:dyDescent="0.25"/>
    <row r="8885" customFormat="1" x14ac:dyDescent="0.25"/>
    <row r="8886" customFormat="1" x14ac:dyDescent="0.25"/>
    <row r="8887" customFormat="1" x14ac:dyDescent="0.25"/>
    <row r="8888" customFormat="1" x14ac:dyDescent="0.25"/>
    <row r="8889" customFormat="1" x14ac:dyDescent="0.25"/>
    <row r="8890" customFormat="1" x14ac:dyDescent="0.25"/>
    <row r="8891" customFormat="1" x14ac:dyDescent="0.25"/>
    <row r="8892" customFormat="1" x14ac:dyDescent="0.25"/>
    <row r="8893" customFormat="1" x14ac:dyDescent="0.25"/>
    <row r="8894" customFormat="1" x14ac:dyDescent="0.25"/>
    <row r="8895" customFormat="1" x14ac:dyDescent="0.25"/>
    <row r="8896" customFormat="1" x14ac:dyDescent="0.25"/>
    <row r="8897" customFormat="1" x14ac:dyDescent="0.25"/>
    <row r="8898" customFormat="1" x14ac:dyDescent="0.25"/>
    <row r="8899" customFormat="1" x14ac:dyDescent="0.25"/>
    <row r="8900" customFormat="1" x14ac:dyDescent="0.25"/>
    <row r="8901" customFormat="1" x14ac:dyDescent="0.25"/>
    <row r="8902" customFormat="1" x14ac:dyDescent="0.25"/>
    <row r="8903" customFormat="1" x14ac:dyDescent="0.25"/>
    <row r="8904" customFormat="1" x14ac:dyDescent="0.25"/>
    <row r="8905" customFormat="1" x14ac:dyDescent="0.25"/>
    <row r="8906" customFormat="1" x14ac:dyDescent="0.25"/>
    <row r="8907" customFormat="1" x14ac:dyDescent="0.25"/>
    <row r="8908" customFormat="1" x14ac:dyDescent="0.25"/>
    <row r="8909" customFormat="1" x14ac:dyDescent="0.25"/>
    <row r="8910" customFormat="1" x14ac:dyDescent="0.25"/>
    <row r="8911" customFormat="1" x14ac:dyDescent="0.25"/>
    <row r="8912" customFormat="1" x14ac:dyDescent="0.25"/>
    <row r="8913" customFormat="1" x14ac:dyDescent="0.25"/>
    <row r="8914" customFormat="1" x14ac:dyDescent="0.25"/>
    <row r="8915" customFormat="1" x14ac:dyDescent="0.25"/>
    <row r="8916" customFormat="1" x14ac:dyDescent="0.25"/>
    <row r="8917" customFormat="1" x14ac:dyDescent="0.25"/>
    <row r="8918" customFormat="1" x14ac:dyDescent="0.25"/>
    <row r="8919" customFormat="1" x14ac:dyDescent="0.25"/>
    <row r="8920" customFormat="1" x14ac:dyDescent="0.25"/>
    <row r="8921" customFormat="1" x14ac:dyDescent="0.25"/>
    <row r="8922" customFormat="1" x14ac:dyDescent="0.25"/>
    <row r="8923" customFormat="1" x14ac:dyDescent="0.25"/>
    <row r="8924" customFormat="1" x14ac:dyDescent="0.25"/>
    <row r="8925" customFormat="1" x14ac:dyDescent="0.25"/>
    <row r="8926" customFormat="1" x14ac:dyDescent="0.25"/>
    <row r="8927" customFormat="1" x14ac:dyDescent="0.25"/>
    <row r="8928" customFormat="1" x14ac:dyDescent="0.25"/>
    <row r="8929" customFormat="1" x14ac:dyDescent="0.25"/>
    <row r="8930" customFormat="1" x14ac:dyDescent="0.25"/>
    <row r="8931" customFormat="1" x14ac:dyDescent="0.25"/>
    <row r="8932" customFormat="1" x14ac:dyDescent="0.25"/>
    <row r="8933" customFormat="1" x14ac:dyDescent="0.25"/>
    <row r="8934" customFormat="1" x14ac:dyDescent="0.25"/>
    <row r="8935" customFormat="1" x14ac:dyDescent="0.25"/>
    <row r="8936" customFormat="1" x14ac:dyDescent="0.25"/>
    <row r="8937" customFormat="1" x14ac:dyDescent="0.25"/>
    <row r="8938" customFormat="1" x14ac:dyDescent="0.25"/>
    <row r="8939" customFormat="1" x14ac:dyDescent="0.25"/>
    <row r="8940" customFormat="1" x14ac:dyDescent="0.25"/>
    <row r="8941" customFormat="1" x14ac:dyDescent="0.25"/>
    <row r="8942" customFormat="1" x14ac:dyDescent="0.25"/>
    <row r="8943" customFormat="1" x14ac:dyDescent="0.25"/>
    <row r="8944" customFormat="1" x14ac:dyDescent="0.25"/>
    <row r="8945" customFormat="1" x14ac:dyDescent="0.25"/>
    <row r="8946" customFormat="1" x14ac:dyDescent="0.25"/>
    <row r="8947" customFormat="1" x14ac:dyDescent="0.25"/>
    <row r="8948" customFormat="1" x14ac:dyDescent="0.25"/>
    <row r="8949" customFormat="1" x14ac:dyDescent="0.25"/>
    <row r="8950" customFormat="1" x14ac:dyDescent="0.25"/>
    <row r="8951" customFormat="1" x14ac:dyDescent="0.25"/>
    <row r="8952" customFormat="1" x14ac:dyDescent="0.25"/>
    <row r="8953" customFormat="1" x14ac:dyDescent="0.25"/>
    <row r="8954" customFormat="1" x14ac:dyDescent="0.25"/>
    <row r="8955" customFormat="1" x14ac:dyDescent="0.25"/>
    <row r="8956" customFormat="1" x14ac:dyDescent="0.25"/>
    <row r="8957" customFormat="1" x14ac:dyDescent="0.25"/>
    <row r="8958" customFormat="1" x14ac:dyDescent="0.25"/>
    <row r="8959" customFormat="1" x14ac:dyDescent="0.25"/>
    <row r="8960" customFormat="1" x14ac:dyDescent="0.25"/>
    <row r="8961" customFormat="1" x14ac:dyDescent="0.25"/>
    <row r="8962" customFormat="1" x14ac:dyDescent="0.25"/>
    <row r="8963" customFormat="1" x14ac:dyDescent="0.25"/>
    <row r="8964" customFormat="1" x14ac:dyDescent="0.25"/>
    <row r="8965" customFormat="1" x14ac:dyDescent="0.25"/>
    <row r="8966" customFormat="1" x14ac:dyDescent="0.25"/>
    <row r="8967" customFormat="1" x14ac:dyDescent="0.25"/>
    <row r="8968" customFormat="1" x14ac:dyDescent="0.25"/>
    <row r="8969" customFormat="1" x14ac:dyDescent="0.25"/>
    <row r="8970" customFormat="1" x14ac:dyDescent="0.25"/>
    <row r="8971" customFormat="1" x14ac:dyDescent="0.25"/>
    <row r="8972" customFormat="1" x14ac:dyDescent="0.25"/>
    <row r="8973" customFormat="1" x14ac:dyDescent="0.25"/>
    <row r="8974" customFormat="1" x14ac:dyDescent="0.25"/>
    <row r="8975" customFormat="1" x14ac:dyDescent="0.25"/>
    <row r="8976" customFormat="1" x14ac:dyDescent="0.25"/>
    <row r="8977" customFormat="1" x14ac:dyDescent="0.25"/>
    <row r="8978" customFormat="1" x14ac:dyDescent="0.25"/>
    <row r="8979" customFormat="1" x14ac:dyDescent="0.25"/>
    <row r="8980" customFormat="1" x14ac:dyDescent="0.25"/>
    <row r="8981" customFormat="1" x14ac:dyDescent="0.25"/>
    <row r="8982" customFormat="1" x14ac:dyDescent="0.25"/>
    <row r="8983" customFormat="1" x14ac:dyDescent="0.25"/>
    <row r="8984" customFormat="1" x14ac:dyDescent="0.25"/>
    <row r="8985" customFormat="1" x14ac:dyDescent="0.25"/>
    <row r="8986" customFormat="1" x14ac:dyDescent="0.25"/>
    <row r="8987" customFormat="1" x14ac:dyDescent="0.25"/>
    <row r="8988" customFormat="1" x14ac:dyDescent="0.25"/>
    <row r="8989" customFormat="1" x14ac:dyDescent="0.25"/>
    <row r="8990" customFormat="1" x14ac:dyDescent="0.25"/>
    <row r="8991" customFormat="1" x14ac:dyDescent="0.25"/>
    <row r="8992" customFormat="1" x14ac:dyDescent="0.25"/>
    <row r="8993" customFormat="1" x14ac:dyDescent="0.25"/>
    <row r="8994" customFormat="1" x14ac:dyDescent="0.25"/>
    <row r="8995" customFormat="1" x14ac:dyDescent="0.25"/>
    <row r="8996" customFormat="1" x14ac:dyDescent="0.25"/>
    <row r="8997" customFormat="1" x14ac:dyDescent="0.25"/>
    <row r="8998" customFormat="1" x14ac:dyDescent="0.25"/>
    <row r="8999" customFormat="1" x14ac:dyDescent="0.25"/>
    <row r="9000" customFormat="1" x14ac:dyDescent="0.25"/>
    <row r="9001" customFormat="1" x14ac:dyDescent="0.25"/>
    <row r="9002" customFormat="1" x14ac:dyDescent="0.25"/>
    <row r="9003" customFormat="1" x14ac:dyDescent="0.25"/>
    <row r="9004" customFormat="1" x14ac:dyDescent="0.25"/>
    <row r="9005" customFormat="1" x14ac:dyDescent="0.25"/>
    <row r="9006" customFormat="1" x14ac:dyDescent="0.25"/>
    <row r="9007" customFormat="1" x14ac:dyDescent="0.25"/>
    <row r="9008" customFormat="1" x14ac:dyDescent="0.25"/>
    <row r="9009" customFormat="1" x14ac:dyDescent="0.25"/>
    <row r="9010" customFormat="1" x14ac:dyDescent="0.25"/>
    <row r="9011" customFormat="1" x14ac:dyDescent="0.25"/>
    <row r="9012" customFormat="1" x14ac:dyDescent="0.25"/>
    <row r="9013" customFormat="1" x14ac:dyDescent="0.25"/>
    <row r="9014" customFormat="1" x14ac:dyDescent="0.25"/>
    <row r="9015" customFormat="1" x14ac:dyDescent="0.25"/>
    <row r="9016" customFormat="1" x14ac:dyDescent="0.25"/>
    <row r="9017" customFormat="1" x14ac:dyDescent="0.25"/>
    <row r="9018" customFormat="1" x14ac:dyDescent="0.25"/>
    <row r="9019" customFormat="1" x14ac:dyDescent="0.25"/>
    <row r="9020" customFormat="1" x14ac:dyDescent="0.25"/>
    <row r="9021" customFormat="1" x14ac:dyDescent="0.25"/>
    <row r="9022" customFormat="1" x14ac:dyDescent="0.25"/>
    <row r="9023" customFormat="1" x14ac:dyDescent="0.25"/>
    <row r="9024" customFormat="1" x14ac:dyDescent="0.25"/>
    <row r="9025" customFormat="1" x14ac:dyDescent="0.25"/>
    <row r="9026" customFormat="1" x14ac:dyDescent="0.25"/>
    <row r="9027" customFormat="1" x14ac:dyDescent="0.25"/>
    <row r="9028" customFormat="1" x14ac:dyDescent="0.25"/>
    <row r="9029" customFormat="1" x14ac:dyDescent="0.25"/>
    <row r="9030" customFormat="1" x14ac:dyDescent="0.25"/>
    <row r="9031" customFormat="1" x14ac:dyDescent="0.25"/>
    <row r="9032" customFormat="1" x14ac:dyDescent="0.25"/>
    <row r="9033" customFormat="1" x14ac:dyDescent="0.25"/>
    <row r="9034" customFormat="1" x14ac:dyDescent="0.25"/>
    <row r="9035" customFormat="1" x14ac:dyDescent="0.25"/>
    <row r="9036" customFormat="1" x14ac:dyDescent="0.25"/>
    <row r="9037" customFormat="1" x14ac:dyDescent="0.25"/>
    <row r="9038" customFormat="1" x14ac:dyDescent="0.25"/>
    <row r="9039" customFormat="1" x14ac:dyDescent="0.25"/>
    <row r="9040" customFormat="1" x14ac:dyDescent="0.25"/>
    <row r="9041" customFormat="1" x14ac:dyDescent="0.25"/>
    <row r="9042" customFormat="1" x14ac:dyDescent="0.25"/>
    <row r="9043" customFormat="1" x14ac:dyDescent="0.25"/>
    <row r="9044" customFormat="1" x14ac:dyDescent="0.25"/>
    <row r="9045" customFormat="1" x14ac:dyDescent="0.25"/>
    <row r="9046" customFormat="1" x14ac:dyDescent="0.25"/>
    <row r="9047" customFormat="1" x14ac:dyDescent="0.25"/>
    <row r="9048" customFormat="1" x14ac:dyDescent="0.25"/>
    <row r="9049" customFormat="1" x14ac:dyDescent="0.25"/>
    <row r="9050" customFormat="1" x14ac:dyDescent="0.25"/>
    <row r="9051" customFormat="1" x14ac:dyDescent="0.25"/>
    <row r="9052" customFormat="1" x14ac:dyDescent="0.25"/>
    <row r="9053" customFormat="1" x14ac:dyDescent="0.25"/>
    <row r="9054" customFormat="1" x14ac:dyDescent="0.25"/>
    <row r="9055" customFormat="1" x14ac:dyDescent="0.25"/>
    <row r="9056" customFormat="1" x14ac:dyDescent="0.25"/>
    <row r="9057" customFormat="1" x14ac:dyDescent="0.25"/>
    <row r="9058" customFormat="1" x14ac:dyDescent="0.25"/>
    <row r="9059" customFormat="1" x14ac:dyDescent="0.25"/>
    <row r="9060" customFormat="1" x14ac:dyDescent="0.25"/>
    <row r="9061" customFormat="1" x14ac:dyDescent="0.25"/>
    <row r="9062" customFormat="1" x14ac:dyDescent="0.25"/>
    <row r="9063" customFormat="1" x14ac:dyDescent="0.25"/>
    <row r="9064" customFormat="1" x14ac:dyDescent="0.25"/>
    <row r="9065" customFormat="1" x14ac:dyDescent="0.25"/>
    <row r="9066" customFormat="1" x14ac:dyDescent="0.25"/>
    <row r="9067" customFormat="1" x14ac:dyDescent="0.25"/>
    <row r="9068" customFormat="1" x14ac:dyDescent="0.25"/>
    <row r="9069" customFormat="1" x14ac:dyDescent="0.25"/>
    <row r="9070" customFormat="1" x14ac:dyDescent="0.25"/>
    <row r="9071" customFormat="1" x14ac:dyDescent="0.25"/>
    <row r="9072" customFormat="1" x14ac:dyDescent="0.25"/>
    <row r="9073" customFormat="1" x14ac:dyDescent="0.25"/>
    <row r="9074" customFormat="1" x14ac:dyDescent="0.25"/>
    <row r="9075" customFormat="1" x14ac:dyDescent="0.25"/>
    <row r="9076" customFormat="1" x14ac:dyDescent="0.25"/>
    <row r="9077" customFormat="1" x14ac:dyDescent="0.25"/>
    <row r="9078" customFormat="1" x14ac:dyDescent="0.25"/>
    <row r="9079" customFormat="1" x14ac:dyDescent="0.25"/>
    <row r="9080" customFormat="1" x14ac:dyDescent="0.25"/>
    <row r="9081" customFormat="1" x14ac:dyDescent="0.25"/>
    <row r="9082" customFormat="1" x14ac:dyDescent="0.25"/>
    <row r="9083" customFormat="1" x14ac:dyDescent="0.25"/>
    <row r="9084" customFormat="1" x14ac:dyDescent="0.25"/>
    <row r="9085" customFormat="1" x14ac:dyDescent="0.25"/>
    <row r="9086" customFormat="1" x14ac:dyDescent="0.25"/>
    <row r="9087" customFormat="1" x14ac:dyDescent="0.25"/>
    <row r="9088" customFormat="1" x14ac:dyDescent="0.25"/>
    <row r="9089" customFormat="1" x14ac:dyDescent="0.25"/>
    <row r="9090" customFormat="1" x14ac:dyDescent="0.25"/>
    <row r="9091" customFormat="1" x14ac:dyDescent="0.25"/>
    <row r="9092" customFormat="1" x14ac:dyDescent="0.25"/>
    <row r="9093" customFormat="1" x14ac:dyDescent="0.25"/>
    <row r="9094" customFormat="1" x14ac:dyDescent="0.25"/>
    <row r="9095" customFormat="1" x14ac:dyDescent="0.25"/>
    <row r="9096" customFormat="1" x14ac:dyDescent="0.25"/>
    <row r="9097" customFormat="1" x14ac:dyDescent="0.25"/>
    <row r="9098" customFormat="1" x14ac:dyDescent="0.25"/>
    <row r="9099" customFormat="1" x14ac:dyDescent="0.25"/>
    <row r="9100" customFormat="1" x14ac:dyDescent="0.25"/>
    <row r="9101" customFormat="1" x14ac:dyDescent="0.25"/>
    <row r="9102" customFormat="1" x14ac:dyDescent="0.25"/>
    <row r="9103" customFormat="1" x14ac:dyDescent="0.25"/>
    <row r="9104" customFormat="1" x14ac:dyDescent="0.25"/>
    <row r="9105" customFormat="1" x14ac:dyDescent="0.25"/>
    <row r="9106" customFormat="1" x14ac:dyDescent="0.25"/>
    <row r="9107" customFormat="1" x14ac:dyDescent="0.25"/>
    <row r="9108" customFormat="1" x14ac:dyDescent="0.25"/>
    <row r="9109" customFormat="1" x14ac:dyDescent="0.25"/>
    <row r="9110" customFormat="1" x14ac:dyDescent="0.25"/>
    <row r="9111" customFormat="1" x14ac:dyDescent="0.25"/>
    <row r="9112" customFormat="1" x14ac:dyDescent="0.25"/>
    <row r="9113" customFormat="1" x14ac:dyDescent="0.25"/>
    <row r="9114" customFormat="1" x14ac:dyDescent="0.25"/>
    <row r="9115" customFormat="1" x14ac:dyDescent="0.25"/>
    <row r="9116" customFormat="1" x14ac:dyDescent="0.25"/>
    <row r="9117" customFormat="1" x14ac:dyDescent="0.25"/>
    <row r="9118" customFormat="1" x14ac:dyDescent="0.25"/>
    <row r="9119" customFormat="1" x14ac:dyDescent="0.25"/>
    <row r="9120" customFormat="1" x14ac:dyDescent="0.25"/>
    <row r="9121" customFormat="1" x14ac:dyDescent="0.25"/>
    <row r="9122" customFormat="1" x14ac:dyDescent="0.25"/>
    <row r="9123" customFormat="1" x14ac:dyDescent="0.25"/>
    <row r="9124" customFormat="1" x14ac:dyDescent="0.25"/>
    <row r="9125" customFormat="1" x14ac:dyDescent="0.25"/>
    <row r="9126" customFormat="1" x14ac:dyDescent="0.25"/>
    <row r="9127" customFormat="1" x14ac:dyDescent="0.25"/>
    <row r="9128" customFormat="1" x14ac:dyDescent="0.25"/>
    <row r="9129" customFormat="1" x14ac:dyDescent="0.25"/>
    <row r="9130" customFormat="1" x14ac:dyDescent="0.25"/>
    <row r="9131" customFormat="1" x14ac:dyDescent="0.25"/>
    <row r="9132" customFormat="1" x14ac:dyDescent="0.25"/>
    <row r="9133" customFormat="1" x14ac:dyDescent="0.25"/>
    <row r="9134" customFormat="1" x14ac:dyDescent="0.25"/>
    <row r="9135" customFormat="1" x14ac:dyDescent="0.25"/>
    <row r="9136" customFormat="1" x14ac:dyDescent="0.25"/>
    <row r="9137" customFormat="1" x14ac:dyDescent="0.25"/>
    <row r="9138" customFormat="1" x14ac:dyDescent="0.25"/>
    <row r="9139" customFormat="1" x14ac:dyDescent="0.25"/>
    <row r="9140" customFormat="1" x14ac:dyDescent="0.25"/>
    <row r="9141" customFormat="1" x14ac:dyDescent="0.25"/>
    <row r="9142" customFormat="1" x14ac:dyDescent="0.25"/>
    <row r="9143" customFormat="1" x14ac:dyDescent="0.25"/>
    <row r="9144" customFormat="1" x14ac:dyDescent="0.25"/>
    <row r="9145" customFormat="1" x14ac:dyDescent="0.25"/>
    <row r="9146" customFormat="1" x14ac:dyDescent="0.25"/>
    <row r="9147" customFormat="1" x14ac:dyDescent="0.25"/>
    <row r="9148" customFormat="1" x14ac:dyDescent="0.25"/>
    <row r="9149" customFormat="1" x14ac:dyDescent="0.25"/>
    <row r="9150" customFormat="1" x14ac:dyDescent="0.25"/>
    <row r="9151" customFormat="1" x14ac:dyDescent="0.25"/>
    <row r="9152" customFormat="1" x14ac:dyDescent="0.25"/>
    <row r="9153" customFormat="1" x14ac:dyDescent="0.25"/>
    <row r="9154" customFormat="1" x14ac:dyDescent="0.25"/>
    <row r="9155" customFormat="1" x14ac:dyDescent="0.25"/>
    <row r="9156" customFormat="1" x14ac:dyDescent="0.25"/>
    <row r="9157" customFormat="1" x14ac:dyDescent="0.25"/>
    <row r="9158" customFormat="1" x14ac:dyDescent="0.25"/>
    <row r="9159" customFormat="1" x14ac:dyDescent="0.25"/>
    <row r="9160" customFormat="1" x14ac:dyDescent="0.25"/>
    <row r="9161" customFormat="1" x14ac:dyDescent="0.25"/>
    <row r="9162" customFormat="1" x14ac:dyDescent="0.25"/>
    <row r="9163" customFormat="1" x14ac:dyDescent="0.25"/>
    <row r="9164" customFormat="1" x14ac:dyDescent="0.25"/>
    <row r="9165" customFormat="1" x14ac:dyDescent="0.25"/>
    <row r="9166" customFormat="1" x14ac:dyDescent="0.25"/>
    <row r="9167" customFormat="1" x14ac:dyDescent="0.25"/>
    <row r="9168" customFormat="1" x14ac:dyDescent="0.25"/>
    <row r="9169" customFormat="1" x14ac:dyDescent="0.25"/>
    <row r="9170" customFormat="1" x14ac:dyDescent="0.25"/>
    <row r="9171" customFormat="1" x14ac:dyDescent="0.25"/>
    <row r="9172" customFormat="1" x14ac:dyDescent="0.25"/>
    <row r="9173" customFormat="1" x14ac:dyDescent="0.25"/>
    <row r="9174" customFormat="1" x14ac:dyDescent="0.25"/>
    <row r="9175" customFormat="1" x14ac:dyDescent="0.25"/>
    <row r="9176" customFormat="1" x14ac:dyDescent="0.25"/>
    <row r="9177" customFormat="1" x14ac:dyDescent="0.25"/>
    <row r="9178" customFormat="1" x14ac:dyDescent="0.25"/>
    <row r="9179" customFormat="1" x14ac:dyDescent="0.25"/>
    <row r="9180" customFormat="1" x14ac:dyDescent="0.25"/>
    <row r="9181" customFormat="1" x14ac:dyDescent="0.25"/>
    <row r="9182" customFormat="1" x14ac:dyDescent="0.25"/>
    <row r="9183" customFormat="1" x14ac:dyDescent="0.25"/>
    <row r="9184" customFormat="1" x14ac:dyDescent="0.25"/>
    <row r="9185" customFormat="1" x14ac:dyDescent="0.25"/>
    <row r="9186" customFormat="1" x14ac:dyDescent="0.25"/>
    <row r="9187" customFormat="1" x14ac:dyDescent="0.25"/>
    <row r="9188" customFormat="1" x14ac:dyDescent="0.25"/>
    <row r="9189" customFormat="1" x14ac:dyDescent="0.25"/>
    <row r="9190" customFormat="1" x14ac:dyDescent="0.25"/>
    <row r="9191" customFormat="1" x14ac:dyDescent="0.25"/>
    <row r="9192" customFormat="1" x14ac:dyDescent="0.25"/>
    <row r="9193" customFormat="1" x14ac:dyDescent="0.25"/>
    <row r="9194" customFormat="1" x14ac:dyDescent="0.25"/>
    <row r="9195" customFormat="1" x14ac:dyDescent="0.25"/>
    <row r="9196" customFormat="1" x14ac:dyDescent="0.25"/>
    <row r="9197" customFormat="1" x14ac:dyDescent="0.25"/>
    <row r="9198" customFormat="1" x14ac:dyDescent="0.25"/>
    <row r="9199" customFormat="1" x14ac:dyDescent="0.25"/>
    <row r="9200" customFormat="1" x14ac:dyDescent="0.25"/>
    <row r="9201" customFormat="1" x14ac:dyDescent="0.25"/>
    <row r="9202" customFormat="1" x14ac:dyDescent="0.25"/>
    <row r="9203" customFormat="1" x14ac:dyDescent="0.25"/>
    <row r="9204" customFormat="1" x14ac:dyDescent="0.25"/>
    <row r="9205" customFormat="1" x14ac:dyDescent="0.25"/>
    <row r="9206" customFormat="1" x14ac:dyDescent="0.25"/>
    <row r="9207" customFormat="1" x14ac:dyDescent="0.25"/>
    <row r="9208" customFormat="1" x14ac:dyDescent="0.25"/>
    <row r="9209" customFormat="1" x14ac:dyDescent="0.25"/>
    <row r="9210" customFormat="1" x14ac:dyDescent="0.25"/>
    <row r="9211" customFormat="1" x14ac:dyDescent="0.25"/>
    <row r="9212" customFormat="1" x14ac:dyDescent="0.25"/>
    <row r="9213" customFormat="1" x14ac:dyDescent="0.25"/>
    <row r="9214" customFormat="1" x14ac:dyDescent="0.25"/>
    <row r="9215" customFormat="1" x14ac:dyDescent="0.25"/>
    <row r="9216" customFormat="1" x14ac:dyDescent="0.25"/>
    <row r="9217" customFormat="1" x14ac:dyDescent="0.25"/>
    <row r="9218" customFormat="1" x14ac:dyDescent="0.25"/>
    <row r="9219" customFormat="1" x14ac:dyDescent="0.25"/>
    <row r="9220" customFormat="1" x14ac:dyDescent="0.25"/>
    <row r="9221" customFormat="1" x14ac:dyDescent="0.25"/>
    <row r="9222" customFormat="1" x14ac:dyDescent="0.25"/>
    <row r="9223" customFormat="1" x14ac:dyDescent="0.25"/>
    <row r="9224" customFormat="1" x14ac:dyDescent="0.25"/>
    <row r="9225" customFormat="1" x14ac:dyDescent="0.25"/>
    <row r="9226" customFormat="1" x14ac:dyDescent="0.25"/>
    <row r="9227" customFormat="1" x14ac:dyDescent="0.25"/>
    <row r="9228" customFormat="1" x14ac:dyDescent="0.25"/>
    <row r="9229" customFormat="1" x14ac:dyDescent="0.25"/>
    <row r="9230" customFormat="1" x14ac:dyDescent="0.25"/>
    <row r="9231" customFormat="1" x14ac:dyDescent="0.25"/>
    <row r="9232" customFormat="1" x14ac:dyDescent="0.25"/>
    <row r="9233" customFormat="1" x14ac:dyDescent="0.25"/>
    <row r="9234" customFormat="1" x14ac:dyDescent="0.25"/>
    <row r="9235" customFormat="1" x14ac:dyDescent="0.25"/>
    <row r="9236" customFormat="1" x14ac:dyDescent="0.25"/>
    <row r="9237" customFormat="1" x14ac:dyDescent="0.25"/>
    <row r="9238" customFormat="1" x14ac:dyDescent="0.25"/>
    <row r="9239" customFormat="1" x14ac:dyDescent="0.25"/>
    <row r="9240" customFormat="1" x14ac:dyDescent="0.25"/>
    <row r="9241" customFormat="1" x14ac:dyDescent="0.25"/>
    <row r="9242" customFormat="1" x14ac:dyDescent="0.25"/>
    <row r="9243" customFormat="1" x14ac:dyDescent="0.25"/>
    <row r="9244" customFormat="1" x14ac:dyDescent="0.25"/>
    <row r="9245" customFormat="1" x14ac:dyDescent="0.25"/>
    <row r="9246" customFormat="1" x14ac:dyDescent="0.25"/>
    <row r="9247" customFormat="1" x14ac:dyDescent="0.25"/>
    <row r="9248" customFormat="1" x14ac:dyDescent="0.25"/>
    <row r="9249" customFormat="1" x14ac:dyDescent="0.25"/>
    <row r="9250" customFormat="1" x14ac:dyDescent="0.25"/>
    <row r="9251" customFormat="1" x14ac:dyDescent="0.25"/>
    <row r="9252" customFormat="1" x14ac:dyDescent="0.25"/>
    <row r="9253" customFormat="1" x14ac:dyDescent="0.25"/>
    <row r="9254" customFormat="1" x14ac:dyDescent="0.25"/>
    <row r="9255" customFormat="1" x14ac:dyDescent="0.25"/>
    <row r="9256" customFormat="1" x14ac:dyDescent="0.25"/>
    <row r="9257" customFormat="1" x14ac:dyDescent="0.25"/>
    <row r="9258" customFormat="1" x14ac:dyDescent="0.25"/>
    <row r="9259" customFormat="1" x14ac:dyDescent="0.25"/>
    <row r="9260" customFormat="1" x14ac:dyDescent="0.25"/>
    <row r="9261" customFormat="1" x14ac:dyDescent="0.25"/>
    <row r="9262" customFormat="1" x14ac:dyDescent="0.25"/>
    <row r="9263" customFormat="1" x14ac:dyDescent="0.25"/>
    <row r="9264" customFormat="1" x14ac:dyDescent="0.25"/>
    <row r="9265" customFormat="1" x14ac:dyDescent="0.25"/>
    <row r="9266" customFormat="1" x14ac:dyDescent="0.25"/>
    <row r="9267" customFormat="1" x14ac:dyDescent="0.25"/>
    <row r="9268" customFormat="1" x14ac:dyDescent="0.25"/>
    <row r="9269" customFormat="1" x14ac:dyDescent="0.25"/>
    <row r="9270" customFormat="1" x14ac:dyDescent="0.25"/>
    <row r="9271" customFormat="1" x14ac:dyDescent="0.25"/>
    <row r="9272" customFormat="1" x14ac:dyDescent="0.25"/>
    <row r="9273" customFormat="1" x14ac:dyDescent="0.25"/>
    <row r="9274" customFormat="1" x14ac:dyDescent="0.25"/>
    <row r="9275" customFormat="1" x14ac:dyDescent="0.25"/>
    <row r="9276" customFormat="1" x14ac:dyDescent="0.25"/>
    <row r="9277" customFormat="1" x14ac:dyDescent="0.25"/>
    <row r="9278" customFormat="1" x14ac:dyDescent="0.25"/>
    <row r="9279" customFormat="1" x14ac:dyDescent="0.25"/>
    <row r="9280" customFormat="1" x14ac:dyDescent="0.25"/>
    <row r="9281" customFormat="1" x14ac:dyDescent="0.25"/>
    <row r="9282" customFormat="1" x14ac:dyDescent="0.25"/>
    <row r="9283" customFormat="1" x14ac:dyDescent="0.25"/>
    <row r="9284" customFormat="1" x14ac:dyDescent="0.25"/>
    <row r="9285" customFormat="1" x14ac:dyDescent="0.25"/>
    <row r="9286" customFormat="1" x14ac:dyDescent="0.25"/>
    <row r="9287" customFormat="1" x14ac:dyDescent="0.25"/>
    <row r="9288" customFormat="1" x14ac:dyDescent="0.25"/>
    <row r="9289" customFormat="1" x14ac:dyDescent="0.25"/>
    <row r="9290" customFormat="1" x14ac:dyDescent="0.25"/>
    <row r="9291" customFormat="1" x14ac:dyDescent="0.25"/>
    <row r="9292" customFormat="1" x14ac:dyDescent="0.25"/>
    <row r="9293" customFormat="1" x14ac:dyDescent="0.25"/>
    <row r="9294" customFormat="1" x14ac:dyDescent="0.25"/>
    <row r="9295" customFormat="1" x14ac:dyDescent="0.25"/>
    <row r="9296" customFormat="1" x14ac:dyDescent="0.25"/>
    <row r="9297" customFormat="1" x14ac:dyDescent="0.25"/>
    <row r="9298" customFormat="1" x14ac:dyDescent="0.25"/>
    <row r="9299" customFormat="1" x14ac:dyDescent="0.25"/>
    <row r="9300" customFormat="1" x14ac:dyDescent="0.25"/>
    <row r="9301" customFormat="1" x14ac:dyDescent="0.25"/>
    <row r="9302" customFormat="1" x14ac:dyDescent="0.25"/>
    <row r="9303" customFormat="1" x14ac:dyDescent="0.25"/>
    <row r="9304" customFormat="1" x14ac:dyDescent="0.25"/>
    <row r="9305" customFormat="1" x14ac:dyDescent="0.25"/>
    <row r="9306" customFormat="1" x14ac:dyDescent="0.25"/>
    <row r="9307" customFormat="1" x14ac:dyDescent="0.25"/>
    <row r="9308" customFormat="1" x14ac:dyDescent="0.25"/>
    <row r="9309" customFormat="1" x14ac:dyDescent="0.25"/>
    <row r="9310" customFormat="1" x14ac:dyDescent="0.25"/>
    <row r="9311" customFormat="1" x14ac:dyDescent="0.25"/>
    <row r="9312" customFormat="1" x14ac:dyDescent="0.25"/>
    <row r="9313" customFormat="1" x14ac:dyDescent="0.25"/>
    <row r="9314" customFormat="1" x14ac:dyDescent="0.25"/>
    <row r="9315" customFormat="1" x14ac:dyDescent="0.25"/>
    <row r="9316" customFormat="1" x14ac:dyDescent="0.25"/>
    <row r="9317" customFormat="1" x14ac:dyDescent="0.25"/>
    <row r="9318" customFormat="1" x14ac:dyDescent="0.25"/>
    <row r="9319" customFormat="1" x14ac:dyDescent="0.25"/>
    <row r="9320" customFormat="1" x14ac:dyDescent="0.25"/>
    <row r="9321" customFormat="1" x14ac:dyDescent="0.25"/>
    <row r="9322" customFormat="1" x14ac:dyDescent="0.25"/>
    <row r="9323" customFormat="1" x14ac:dyDescent="0.25"/>
    <row r="9324" customFormat="1" x14ac:dyDescent="0.25"/>
    <row r="9325" customFormat="1" x14ac:dyDescent="0.25"/>
    <row r="9326" customFormat="1" x14ac:dyDescent="0.25"/>
    <row r="9327" customFormat="1" x14ac:dyDescent="0.25"/>
    <row r="9328" customFormat="1" x14ac:dyDescent="0.25"/>
    <row r="9329" customFormat="1" x14ac:dyDescent="0.25"/>
    <row r="9330" customFormat="1" x14ac:dyDescent="0.25"/>
    <row r="9331" customFormat="1" x14ac:dyDescent="0.25"/>
    <row r="9332" customFormat="1" x14ac:dyDescent="0.25"/>
    <row r="9333" customFormat="1" x14ac:dyDescent="0.25"/>
    <row r="9334" customFormat="1" x14ac:dyDescent="0.25"/>
    <row r="9335" customFormat="1" x14ac:dyDescent="0.25"/>
    <row r="9336" customFormat="1" x14ac:dyDescent="0.25"/>
    <row r="9337" customFormat="1" x14ac:dyDescent="0.25"/>
    <row r="9338" customFormat="1" x14ac:dyDescent="0.25"/>
    <row r="9339" customFormat="1" x14ac:dyDescent="0.25"/>
    <row r="9340" customFormat="1" x14ac:dyDescent="0.25"/>
    <row r="9341" customFormat="1" x14ac:dyDescent="0.25"/>
    <row r="9342" customFormat="1" x14ac:dyDescent="0.25"/>
    <row r="9343" customFormat="1" x14ac:dyDescent="0.25"/>
    <row r="9344" customFormat="1" x14ac:dyDescent="0.25"/>
    <row r="9345" customFormat="1" x14ac:dyDescent="0.25"/>
    <row r="9346" customFormat="1" x14ac:dyDescent="0.25"/>
    <row r="9347" customFormat="1" x14ac:dyDescent="0.25"/>
    <row r="9348" customFormat="1" x14ac:dyDescent="0.25"/>
    <row r="9349" customFormat="1" x14ac:dyDescent="0.25"/>
    <row r="9350" customFormat="1" x14ac:dyDescent="0.25"/>
    <row r="9351" customFormat="1" x14ac:dyDescent="0.25"/>
    <row r="9352" customFormat="1" x14ac:dyDescent="0.25"/>
    <row r="9353" customFormat="1" x14ac:dyDescent="0.25"/>
    <row r="9354" customFormat="1" x14ac:dyDescent="0.25"/>
    <row r="9355" customFormat="1" x14ac:dyDescent="0.25"/>
    <row r="9356" customFormat="1" x14ac:dyDescent="0.25"/>
    <row r="9357" customFormat="1" x14ac:dyDescent="0.25"/>
    <row r="9358" customFormat="1" x14ac:dyDescent="0.25"/>
    <row r="9359" customFormat="1" x14ac:dyDescent="0.25"/>
    <row r="9360" customFormat="1" x14ac:dyDescent="0.25"/>
    <row r="9361" customFormat="1" x14ac:dyDescent="0.25"/>
    <row r="9362" customFormat="1" x14ac:dyDescent="0.25"/>
    <row r="9363" customFormat="1" x14ac:dyDescent="0.25"/>
    <row r="9364" customFormat="1" x14ac:dyDescent="0.25"/>
    <row r="9365" customFormat="1" x14ac:dyDescent="0.25"/>
    <row r="9366" customFormat="1" x14ac:dyDescent="0.25"/>
    <row r="9367" customFormat="1" x14ac:dyDescent="0.25"/>
    <row r="9368" customFormat="1" x14ac:dyDescent="0.25"/>
    <row r="9369" customFormat="1" x14ac:dyDescent="0.25"/>
    <row r="9370" customFormat="1" x14ac:dyDescent="0.25"/>
    <row r="9371" customFormat="1" x14ac:dyDescent="0.25"/>
    <row r="9372" customFormat="1" x14ac:dyDescent="0.25"/>
    <row r="9373" customFormat="1" x14ac:dyDescent="0.25"/>
    <row r="9374" customFormat="1" x14ac:dyDescent="0.25"/>
    <row r="9375" customFormat="1" x14ac:dyDescent="0.25"/>
    <row r="9376" customFormat="1" x14ac:dyDescent="0.25"/>
    <row r="9377" customFormat="1" x14ac:dyDescent="0.25"/>
    <row r="9378" customFormat="1" x14ac:dyDescent="0.25"/>
    <row r="9379" customFormat="1" x14ac:dyDescent="0.25"/>
    <row r="9380" customFormat="1" x14ac:dyDescent="0.25"/>
    <row r="9381" customFormat="1" x14ac:dyDescent="0.25"/>
    <row r="9382" customFormat="1" x14ac:dyDescent="0.25"/>
    <row r="9383" customFormat="1" x14ac:dyDescent="0.25"/>
    <row r="9384" customFormat="1" x14ac:dyDescent="0.25"/>
    <row r="9385" customFormat="1" x14ac:dyDescent="0.25"/>
    <row r="9386" customFormat="1" x14ac:dyDescent="0.25"/>
    <row r="9387" customFormat="1" x14ac:dyDescent="0.25"/>
    <row r="9388" customFormat="1" x14ac:dyDescent="0.25"/>
    <row r="9389" customFormat="1" x14ac:dyDescent="0.25"/>
    <row r="9390" customFormat="1" x14ac:dyDescent="0.25"/>
    <row r="9391" customFormat="1" x14ac:dyDescent="0.25"/>
    <row r="9392" customFormat="1" x14ac:dyDescent="0.25"/>
    <row r="9393" customFormat="1" x14ac:dyDescent="0.25"/>
    <row r="9394" customFormat="1" x14ac:dyDescent="0.25"/>
    <row r="9395" customFormat="1" x14ac:dyDescent="0.25"/>
    <row r="9396" customFormat="1" x14ac:dyDescent="0.25"/>
    <row r="9397" customFormat="1" x14ac:dyDescent="0.25"/>
    <row r="9398" customFormat="1" x14ac:dyDescent="0.25"/>
    <row r="9399" customFormat="1" x14ac:dyDescent="0.25"/>
    <row r="9400" customFormat="1" x14ac:dyDescent="0.25"/>
    <row r="9401" customFormat="1" x14ac:dyDescent="0.25"/>
    <row r="9402" customFormat="1" x14ac:dyDescent="0.25"/>
    <row r="9403" customFormat="1" x14ac:dyDescent="0.25"/>
    <row r="9404" customFormat="1" x14ac:dyDescent="0.25"/>
    <row r="9405" customFormat="1" x14ac:dyDescent="0.25"/>
    <row r="9406" customFormat="1" x14ac:dyDescent="0.25"/>
    <row r="9407" customFormat="1" x14ac:dyDescent="0.25"/>
    <row r="9408" customFormat="1" x14ac:dyDescent="0.25"/>
    <row r="9409" customFormat="1" x14ac:dyDescent="0.25"/>
    <row r="9410" customFormat="1" x14ac:dyDescent="0.25"/>
    <row r="9411" customFormat="1" x14ac:dyDescent="0.25"/>
    <row r="9412" customFormat="1" x14ac:dyDescent="0.25"/>
    <row r="9413" customFormat="1" x14ac:dyDescent="0.25"/>
    <row r="9414" customFormat="1" x14ac:dyDescent="0.25"/>
    <row r="9415" customFormat="1" x14ac:dyDescent="0.25"/>
    <row r="9416" customFormat="1" x14ac:dyDescent="0.25"/>
    <row r="9417" customFormat="1" x14ac:dyDescent="0.25"/>
    <row r="9418" customFormat="1" x14ac:dyDescent="0.25"/>
    <row r="9419" customFormat="1" x14ac:dyDescent="0.25"/>
    <row r="9420" customFormat="1" x14ac:dyDescent="0.25"/>
    <row r="9421" customFormat="1" x14ac:dyDescent="0.25"/>
    <row r="9422" customFormat="1" x14ac:dyDescent="0.25"/>
    <row r="9423" customFormat="1" x14ac:dyDescent="0.25"/>
    <row r="9424" customFormat="1" x14ac:dyDescent="0.25"/>
    <row r="9425" customFormat="1" x14ac:dyDescent="0.25"/>
    <row r="9426" customFormat="1" x14ac:dyDescent="0.25"/>
    <row r="9427" customFormat="1" x14ac:dyDescent="0.25"/>
    <row r="9428" customFormat="1" x14ac:dyDescent="0.25"/>
    <row r="9429" customFormat="1" x14ac:dyDescent="0.25"/>
    <row r="9430" customFormat="1" x14ac:dyDescent="0.25"/>
    <row r="9431" customFormat="1" x14ac:dyDescent="0.25"/>
    <row r="9432" customFormat="1" x14ac:dyDescent="0.25"/>
    <row r="9433" customFormat="1" x14ac:dyDescent="0.25"/>
    <row r="9434" customFormat="1" x14ac:dyDescent="0.25"/>
    <row r="9435" customFormat="1" x14ac:dyDescent="0.25"/>
    <row r="9436" customFormat="1" x14ac:dyDescent="0.25"/>
    <row r="9437" customFormat="1" x14ac:dyDescent="0.25"/>
    <row r="9438" customFormat="1" x14ac:dyDescent="0.25"/>
    <row r="9439" customFormat="1" x14ac:dyDescent="0.25"/>
    <row r="9440" customFormat="1" x14ac:dyDescent="0.25"/>
    <row r="9441" customFormat="1" x14ac:dyDescent="0.25"/>
    <row r="9442" customFormat="1" x14ac:dyDescent="0.25"/>
    <row r="9443" customFormat="1" x14ac:dyDescent="0.25"/>
    <row r="9444" customFormat="1" x14ac:dyDescent="0.25"/>
    <row r="9445" customFormat="1" x14ac:dyDescent="0.25"/>
    <row r="9446" customFormat="1" x14ac:dyDescent="0.25"/>
    <row r="9447" customFormat="1" x14ac:dyDescent="0.25"/>
    <row r="9448" customFormat="1" x14ac:dyDescent="0.25"/>
    <row r="9449" customFormat="1" x14ac:dyDescent="0.25"/>
    <row r="9450" customFormat="1" x14ac:dyDescent="0.25"/>
    <row r="9451" customFormat="1" x14ac:dyDescent="0.25"/>
    <row r="9452" customFormat="1" x14ac:dyDescent="0.25"/>
    <row r="9453" customFormat="1" x14ac:dyDescent="0.25"/>
    <row r="9454" customFormat="1" x14ac:dyDescent="0.25"/>
    <row r="9455" customFormat="1" x14ac:dyDescent="0.25"/>
    <row r="9456" customFormat="1" x14ac:dyDescent="0.25"/>
    <row r="9457" customFormat="1" x14ac:dyDescent="0.25"/>
    <row r="9458" customFormat="1" x14ac:dyDescent="0.25"/>
    <row r="9459" customFormat="1" x14ac:dyDescent="0.25"/>
    <row r="9460" customFormat="1" x14ac:dyDescent="0.25"/>
    <row r="9461" customFormat="1" x14ac:dyDescent="0.25"/>
    <row r="9462" customFormat="1" x14ac:dyDescent="0.25"/>
    <row r="9463" customFormat="1" x14ac:dyDescent="0.25"/>
    <row r="9464" customFormat="1" x14ac:dyDescent="0.25"/>
    <row r="9465" customFormat="1" x14ac:dyDescent="0.25"/>
    <row r="9466" customFormat="1" x14ac:dyDescent="0.25"/>
    <row r="9467" customFormat="1" x14ac:dyDescent="0.25"/>
    <row r="9468" customFormat="1" x14ac:dyDescent="0.25"/>
    <row r="9469" customFormat="1" x14ac:dyDescent="0.25"/>
    <row r="9470" customFormat="1" x14ac:dyDescent="0.25"/>
    <row r="9471" customFormat="1" x14ac:dyDescent="0.25"/>
    <row r="9472" customFormat="1" x14ac:dyDescent="0.25"/>
    <row r="9473" customFormat="1" x14ac:dyDescent="0.25"/>
    <row r="9474" customFormat="1" x14ac:dyDescent="0.25"/>
    <row r="9475" customFormat="1" x14ac:dyDescent="0.25"/>
    <row r="9476" customFormat="1" x14ac:dyDescent="0.25"/>
    <row r="9477" customFormat="1" x14ac:dyDescent="0.25"/>
    <row r="9478" customFormat="1" x14ac:dyDescent="0.25"/>
    <row r="9479" customFormat="1" x14ac:dyDescent="0.25"/>
    <row r="9480" customFormat="1" x14ac:dyDescent="0.25"/>
    <row r="9481" customFormat="1" x14ac:dyDescent="0.25"/>
    <row r="9482" customFormat="1" x14ac:dyDescent="0.25"/>
    <row r="9483" customFormat="1" x14ac:dyDescent="0.25"/>
    <row r="9484" customFormat="1" x14ac:dyDescent="0.25"/>
    <row r="9485" customFormat="1" x14ac:dyDescent="0.25"/>
    <row r="9486" customFormat="1" x14ac:dyDescent="0.25"/>
    <row r="9487" customFormat="1" x14ac:dyDescent="0.25"/>
    <row r="9488" customFormat="1" x14ac:dyDescent="0.25"/>
    <row r="9489" customFormat="1" x14ac:dyDescent="0.25"/>
    <row r="9490" customFormat="1" x14ac:dyDescent="0.25"/>
    <row r="9491" customFormat="1" x14ac:dyDescent="0.25"/>
    <row r="9492" customFormat="1" x14ac:dyDescent="0.25"/>
    <row r="9493" customFormat="1" x14ac:dyDescent="0.25"/>
    <row r="9494" customFormat="1" x14ac:dyDescent="0.25"/>
    <row r="9495" customFormat="1" x14ac:dyDescent="0.25"/>
    <row r="9496" customFormat="1" x14ac:dyDescent="0.25"/>
    <row r="9497" customFormat="1" x14ac:dyDescent="0.25"/>
    <row r="9498" customFormat="1" x14ac:dyDescent="0.25"/>
    <row r="9499" customFormat="1" x14ac:dyDescent="0.25"/>
    <row r="9500" customFormat="1" x14ac:dyDescent="0.25"/>
    <row r="9501" customFormat="1" x14ac:dyDescent="0.25"/>
    <row r="9502" customFormat="1" x14ac:dyDescent="0.25"/>
    <row r="9503" customFormat="1" x14ac:dyDescent="0.25"/>
    <row r="9504" customFormat="1" x14ac:dyDescent="0.25"/>
    <row r="9505" customFormat="1" x14ac:dyDescent="0.25"/>
    <row r="9506" customFormat="1" x14ac:dyDescent="0.25"/>
    <row r="9507" customFormat="1" x14ac:dyDescent="0.25"/>
    <row r="9508" customFormat="1" x14ac:dyDescent="0.25"/>
    <row r="9509" customFormat="1" x14ac:dyDescent="0.25"/>
    <row r="9510" customFormat="1" x14ac:dyDescent="0.25"/>
    <row r="9511" customFormat="1" x14ac:dyDescent="0.25"/>
    <row r="9512" customFormat="1" x14ac:dyDescent="0.25"/>
    <row r="9513" customFormat="1" x14ac:dyDescent="0.25"/>
    <row r="9514" customFormat="1" x14ac:dyDescent="0.25"/>
    <row r="9515" customFormat="1" x14ac:dyDescent="0.25"/>
    <row r="9516" customFormat="1" x14ac:dyDescent="0.25"/>
    <row r="9517" customFormat="1" x14ac:dyDescent="0.25"/>
    <row r="9518" customFormat="1" x14ac:dyDescent="0.25"/>
    <row r="9519" customFormat="1" x14ac:dyDescent="0.25"/>
    <row r="9520" customFormat="1" x14ac:dyDescent="0.25"/>
    <row r="9521" customFormat="1" x14ac:dyDescent="0.25"/>
    <row r="9522" customFormat="1" x14ac:dyDescent="0.25"/>
    <row r="9523" customFormat="1" x14ac:dyDescent="0.25"/>
    <row r="9524" customFormat="1" x14ac:dyDescent="0.25"/>
    <row r="9525" customFormat="1" x14ac:dyDescent="0.25"/>
    <row r="9526" customFormat="1" x14ac:dyDescent="0.25"/>
    <row r="9527" customFormat="1" x14ac:dyDescent="0.25"/>
    <row r="9528" customFormat="1" x14ac:dyDescent="0.25"/>
    <row r="9529" customFormat="1" x14ac:dyDescent="0.25"/>
    <row r="9530" customFormat="1" x14ac:dyDescent="0.25"/>
    <row r="9531" customFormat="1" x14ac:dyDescent="0.25"/>
    <row r="9532" customFormat="1" x14ac:dyDescent="0.25"/>
    <row r="9533" customFormat="1" x14ac:dyDescent="0.25"/>
    <row r="9534" customFormat="1" x14ac:dyDescent="0.25"/>
    <row r="9535" customFormat="1" x14ac:dyDescent="0.25"/>
    <row r="9536" customFormat="1" x14ac:dyDescent="0.25"/>
    <row r="9537" customFormat="1" x14ac:dyDescent="0.25"/>
    <row r="9538" customFormat="1" x14ac:dyDescent="0.25"/>
    <row r="9539" customFormat="1" x14ac:dyDescent="0.25"/>
    <row r="9540" customFormat="1" x14ac:dyDescent="0.25"/>
    <row r="9541" customFormat="1" x14ac:dyDescent="0.25"/>
    <row r="9542" customFormat="1" x14ac:dyDescent="0.25"/>
    <row r="9543" customFormat="1" x14ac:dyDescent="0.25"/>
    <row r="9544" customFormat="1" x14ac:dyDescent="0.25"/>
    <row r="9545" customFormat="1" x14ac:dyDescent="0.25"/>
    <row r="9546" customFormat="1" x14ac:dyDescent="0.25"/>
    <row r="9547" customFormat="1" x14ac:dyDescent="0.25"/>
    <row r="9548" customFormat="1" x14ac:dyDescent="0.25"/>
    <row r="9549" customFormat="1" x14ac:dyDescent="0.25"/>
    <row r="9550" customFormat="1" x14ac:dyDescent="0.25"/>
    <row r="9551" customFormat="1" x14ac:dyDescent="0.25"/>
    <row r="9552" customFormat="1" x14ac:dyDescent="0.25"/>
    <row r="9553" customFormat="1" x14ac:dyDescent="0.25"/>
    <row r="9554" customFormat="1" x14ac:dyDescent="0.25"/>
    <row r="9555" customFormat="1" x14ac:dyDescent="0.25"/>
    <row r="9556" customFormat="1" x14ac:dyDescent="0.25"/>
    <row r="9557" customFormat="1" x14ac:dyDescent="0.25"/>
    <row r="9558" customFormat="1" x14ac:dyDescent="0.25"/>
    <row r="9559" customFormat="1" x14ac:dyDescent="0.25"/>
    <row r="9560" customFormat="1" x14ac:dyDescent="0.25"/>
    <row r="9561" customFormat="1" x14ac:dyDescent="0.25"/>
    <row r="9562" customFormat="1" x14ac:dyDescent="0.25"/>
    <row r="9563" customFormat="1" x14ac:dyDescent="0.25"/>
    <row r="9564" customFormat="1" x14ac:dyDescent="0.25"/>
    <row r="9565" customFormat="1" x14ac:dyDescent="0.25"/>
    <row r="9566" customFormat="1" x14ac:dyDescent="0.25"/>
    <row r="9567" customFormat="1" x14ac:dyDescent="0.25"/>
    <row r="9568" customFormat="1" x14ac:dyDescent="0.25"/>
    <row r="9569" customFormat="1" x14ac:dyDescent="0.25"/>
    <row r="9570" customFormat="1" x14ac:dyDescent="0.25"/>
    <row r="9571" customFormat="1" x14ac:dyDescent="0.25"/>
    <row r="9572" customFormat="1" x14ac:dyDescent="0.25"/>
    <row r="9573" customFormat="1" x14ac:dyDescent="0.25"/>
    <row r="9574" customFormat="1" x14ac:dyDescent="0.25"/>
    <row r="9575" customFormat="1" x14ac:dyDescent="0.25"/>
    <row r="9576" customFormat="1" x14ac:dyDescent="0.25"/>
    <row r="9577" customFormat="1" x14ac:dyDescent="0.25"/>
    <row r="9578" customFormat="1" x14ac:dyDescent="0.25"/>
    <row r="9579" customFormat="1" x14ac:dyDescent="0.25"/>
    <row r="9580" customFormat="1" x14ac:dyDescent="0.25"/>
    <row r="9581" customFormat="1" x14ac:dyDescent="0.25"/>
    <row r="9582" customFormat="1" x14ac:dyDescent="0.25"/>
    <row r="9583" customFormat="1" x14ac:dyDescent="0.25"/>
    <row r="9584" customFormat="1" x14ac:dyDescent="0.25"/>
    <row r="9585" customFormat="1" x14ac:dyDescent="0.25"/>
    <row r="9586" customFormat="1" x14ac:dyDescent="0.25"/>
    <row r="9587" customFormat="1" x14ac:dyDescent="0.25"/>
    <row r="9588" customFormat="1" x14ac:dyDescent="0.25"/>
    <row r="9589" customFormat="1" x14ac:dyDescent="0.25"/>
    <row r="9590" customFormat="1" x14ac:dyDescent="0.25"/>
    <row r="9591" customFormat="1" x14ac:dyDescent="0.25"/>
    <row r="9592" customFormat="1" x14ac:dyDescent="0.25"/>
    <row r="9593" customFormat="1" x14ac:dyDescent="0.25"/>
    <row r="9594" customFormat="1" x14ac:dyDescent="0.25"/>
    <row r="9595" customFormat="1" x14ac:dyDescent="0.25"/>
    <row r="9596" customFormat="1" x14ac:dyDescent="0.25"/>
    <row r="9597" customFormat="1" x14ac:dyDescent="0.25"/>
    <row r="9598" customFormat="1" x14ac:dyDescent="0.25"/>
    <row r="9599" customFormat="1" x14ac:dyDescent="0.25"/>
    <row r="9600" customFormat="1" x14ac:dyDescent="0.25"/>
    <row r="9601" customFormat="1" x14ac:dyDescent="0.25"/>
    <row r="9602" customFormat="1" x14ac:dyDescent="0.25"/>
    <row r="9603" customFormat="1" x14ac:dyDescent="0.25"/>
    <row r="9604" customFormat="1" x14ac:dyDescent="0.25"/>
    <row r="9605" customFormat="1" x14ac:dyDescent="0.25"/>
    <row r="9606" customFormat="1" x14ac:dyDescent="0.25"/>
    <row r="9607" customFormat="1" x14ac:dyDescent="0.25"/>
    <row r="9608" customFormat="1" x14ac:dyDescent="0.25"/>
    <row r="9609" customFormat="1" x14ac:dyDescent="0.25"/>
    <row r="9610" customFormat="1" x14ac:dyDescent="0.25"/>
    <row r="9611" customFormat="1" x14ac:dyDescent="0.25"/>
    <row r="9612" customFormat="1" x14ac:dyDescent="0.25"/>
    <row r="9613" customFormat="1" x14ac:dyDescent="0.25"/>
    <row r="9614" customFormat="1" x14ac:dyDescent="0.25"/>
    <row r="9615" customFormat="1" x14ac:dyDescent="0.25"/>
    <row r="9616" customFormat="1" x14ac:dyDescent="0.25"/>
    <row r="9617" customFormat="1" x14ac:dyDescent="0.25"/>
    <row r="9618" customFormat="1" x14ac:dyDescent="0.25"/>
    <row r="9619" customFormat="1" x14ac:dyDescent="0.25"/>
    <row r="9620" customFormat="1" x14ac:dyDescent="0.25"/>
    <row r="9621" customFormat="1" x14ac:dyDescent="0.25"/>
    <row r="9622" customFormat="1" x14ac:dyDescent="0.25"/>
    <row r="9623" customFormat="1" x14ac:dyDescent="0.25"/>
    <row r="9624" customFormat="1" x14ac:dyDescent="0.25"/>
    <row r="9625" customFormat="1" x14ac:dyDescent="0.25"/>
    <row r="9626" customFormat="1" x14ac:dyDescent="0.25"/>
    <row r="9627" customFormat="1" x14ac:dyDescent="0.25"/>
    <row r="9628" customFormat="1" x14ac:dyDescent="0.25"/>
    <row r="9629" customFormat="1" x14ac:dyDescent="0.25"/>
    <row r="9630" customFormat="1" x14ac:dyDescent="0.25"/>
    <row r="9631" customFormat="1" x14ac:dyDescent="0.25"/>
    <row r="9632" customFormat="1" x14ac:dyDescent="0.25"/>
    <row r="9633" customFormat="1" x14ac:dyDescent="0.25"/>
    <row r="9634" customFormat="1" x14ac:dyDescent="0.25"/>
    <row r="9635" customFormat="1" x14ac:dyDescent="0.25"/>
    <row r="9636" customFormat="1" x14ac:dyDescent="0.25"/>
    <row r="9637" customFormat="1" x14ac:dyDescent="0.25"/>
    <row r="9638" customFormat="1" x14ac:dyDescent="0.25"/>
    <row r="9639" customFormat="1" x14ac:dyDescent="0.25"/>
    <row r="9640" customFormat="1" x14ac:dyDescent="0.25"/>
    <row r="9641" customFormat="1" x14ac:dyDescent="0.25"/>
    <row r="9642" customFormat="1" x14ac:dyDescent="0.25"/>
    <row r="9643" customFormat="1" x14ac:dyDescent="0.25"/>
    <row r="9644" customFormat="1" x14ac:dyDescent="0.25"/>
    <row r="9645" customFormat="1" x14ac:dyDescent="0.25"/>
    <row r="9646" customFormat="1" x14ac:dyDescent="0.25"/>
    <row r="9647" customFormat="1" x14ac:dyDescent="0.25"/>
    <row r="9648" customFormat="1" x14ac:dyDescent="0.25"/>
    <row r="9649" customFormat="1" x14ac:dyDescent="0.25"/>
    <row r="9650" customFormat="1" x14ac:dyDescent="0.25"/>
    <row r="9651" customFormat="1" x14ac:dyDescent="0.25"/>
    <row r="9652" customFormat="1" x14ac:dyDescent="0.25"/>
    <row r="9653" customFormat="1" x14ac:dyDescent="0.25"/>
    <row r="9654" customFormat="1" x14ac:dyDescent="0.25"/>
    <row r="9655" customFormat="1" x14ac:dyDescent="0.25"/>
    <row r="9656" customFormat="1" x14ac:dyDescent="0.25"/>
    <row r="9657" customFormat="1" x14ac:dyDescent="0.25"/>
    <row r="9658" customFormat="1" x14ac:dyDescent="0.25"/>
    <row r="9659" customFormat="1" x14ac:dyDescent="0.25"/>
    <row r="9660" customFormat="1" x14ac:dyDescent="0.25"/>
    <row r="9661" customFormat="1" x14ac:dyDescent="0.25"/>
    <row r="9662" customFormat="1" x14ac:dyDescent="0.25"/>
    <row r="9663" customFormat="1" x14ac:dyDescent="0.25"/>
    <row r="9664" customFormat="1" x14ac:dyDescent="0.25"/>
    <row r="9665" customFormat="1" x14ac:dyDescent="0.25"/>
    <row r="9666" customFormat="1" x14ac:dyDescent="0.25"/>
    <row r="9667" customFormat="1" x14ac:dyDescent="0.25"/>
    <row r="9668" customFormat="1" x14ac:dyDescent="0.25"/>
    <row r="9669" customFormat="1" x14ac:dyDescent="0.25"/>
    <row r="9670" customFormat="1" x14ac:dyDescent="0.25"/>
    <row r="9671" customFormat="1" x14ac:dyDescent="0.25"/>
    <row r="9672" customFormat="1" x14ac:dyDescent="0.25"/>
    <row r="9673" customFormat="1" x14ac:dyDescent="0.25"/>
    <row r="9674" customFormat="1" x14ac:dyDescent="0.25"/>
    <row r="9675" customFormat="1" x14ac:dyDescent="0.25"/>
    <row r="9676" customFormat="1" x14ac:dyDescent="0.25"/>
    <row r="9677" customFormat="1" x14ac:dyDescent="0.25"/>
    <row r="9678" customFormat="1" x14ac:dyDescent="0.25"/>
    <row r="9679" customFormat="1" x14ac:dyDescent="0.25"/>
    <row r="9680" customFormat="1" x14ac:dyDescent="0.25"/>
    <row r="9681" customFormat="1" x14ac:dyDescent="0.25"/>
    <row r="9682" customFormat="1" x14ac:dyDescent="0.25"/>
    <row r="9683" customFormat="1" x14ac:dyDescent="0.25"/>
    <row r="9684" customFormat="1" x14ac:dyDescent="0.25"/>
    <row r="9685" customFormat="1" x14ac:dyDescent="0.25"/>
    <row r="9686" customFormat="1" x14ac:dyDescent="0.25"/>
    <row r="9687" customFormat="1" x14ac:dyDescent="0.25"/>
    <row r="9688" customFormat="1" x14ac:dyDescent="0.25"/>
    <row r="9689" customFormat="1" x14ac:dyDescent="0.25"/>
    <row r="9690" customFormat="1" x14ac:dyDescent="0.25"/>
    <row r="9691" customFormat="1" x14ac:dyDescent="0.25"/>
    <row r="9692" customFormat="1" x14ac:dyDescent="0.25"/>
    <row r="9693" customFormat="1" x14ac:dyDescent="0.25"/>
    <row r="9694" customFormat="1" x14ac:dyDescent="0.25"/>
    <row r="9695" customFormat="1" x14ac:dyDescent="0.25"/>
    <row r="9696" customFormat="1" x14ac:dyDescent="0.25"/>
    <row r="9697" customFormat="1" x14ac:dyDescent="0.25"/>
    <row r="9698" customFormat="1" x14ac:dyDescent="0.25"/>
    <row r="9699" customFormat="1" x14ac:dyDescent="0.25"/>
    <row r="9700" customFormat="1" x14ac:dyDescent="0.25"/>
    <row r="9701" customFormat="1" x14ac:dyDescent="0.25"/>
    <row r="9702" customFormat="1" x14ac:dyDescent="0.25"/>
    <row r="9703" customFormat="1" x14ac:dyDescent="0.25"/>
    <row r="9704" customFormat="1" x14ac:dyDescent="0.25"/>
    <row r="9705" customFormat="1" x14ac:dyDescent="0.25"/>
    <row r="9706" customFormat="1" x14ac:dyDescent="0.25"/>
    <row r="9707" customFormat="1" x14ac:dyDescent="0.25"/>
    <row r="9708" customFormat="1" x14ac:dyDescent="0.25"/>
    <row r="9709" customFormat="1" x14ac:dyDescent="0.25"/>
    <row r="9710" customFormat="1" x14ac:dyDescent="0.25"/>
    <row r="9711" customFormat="1" x14ac:dyDescent="0.25"/>
    <row r="9712" customFormat="1" x14ac:dyDescent="0.25"/>
    <row r="9713" customFormat="1" x14ac:dyDescent="0.25"/>
    <row r="9714" customFormat="1" x14ac:dyDescent="0.25"/>
    <row r="9715" customFormat="1" x14ac:dyDescent="0.25"/>
    <row r="9716" customFormat="1" x14ac:dyDescent="0.25"/>
    <row r="9717" customFormat="1" x14ac:dyDescent="0.25"/>
    <row r="9718" customFormat="1" x14ac:dyDescent="0.25"/>
    <row r="9719" customFormat="1" x14ac:dyDescent="0.25"/>
    <row r="9720" customFormat="1" x14ac:dyDescent="0.25"/>
    <row r="9721" customFormat="1" x14ac:dyDescent="0.25"/>
    <row r="9722" customFormat="1" x14ac:dyDescent="0.25"/>
    <row r="9723" customFormat="1" x14ac:dyDescent="0.25"/>
    <row r="9724" customFormat="1" x14ac:dyDescent="0.25"/>
    <row r="9725" customFormat="1" x14ac:dyDescent="0.25"/>
    <row r="9726" customFormat="1" x14ac:dyDescent="0.25"/>
    <row r="9727" customFormat="1" x14ac:dyDescent="0.25"/>
    <row r="9728" customFormat="1" x14ac:dyDescent="0.25"/>
    <row r="9729" customFormat="1" x14ac:dyDescent="0.25"/>
    <row r="9730" customFormat="1" x14ac:dyDescent="0.25"/>
    <row r="9731" customFormat="1" x14ac:dyDescent="0.25"/>
    <row r="9732" customFormat="1" x14ac:dyDescent="0.25"/>
    <row r="9733" customFormat="1" x14ac:dyDescent="0.25"/>
    <row r="9734" customFormat="1" x14ac:dyDescent="0.25"/>
    <row r="9735" customFormat="1" x14ac:dyDescent="0.25"/>
    <row r="9736" customFormat="1" x14ac:dyDescent="0.25"/>
    <row r="9737" customFormat="1" x14ac:dyDescent="0.25"/>
    <row r="9738" customFormat="1" x14ac:dyDescent="0.25"/>
    <row r="9739" customFormat="1" x14ac:dyDescent="0.25"/>
    <row r="9740" customFormat="1" x14ac:dyDescent="0.25"/>
    <row r="9741" customFormat="1" x14ac:dyDescent="0.25"/>
    <row r="9742" customFormat="1" x14ac:dyDescent="0.25"/>
    <row r="9743" customFormat="1" x14ac:dyDescent="0.25"/>
    <row r="9744" customFormat="1" x14ac:dyDescent="0.25"/>
    <row r="9745" customFormat="1" x14ac:dyDescent="0.25"/>
    <row r="9746" customFormat="1" x14ac:dyDescent="0.25"/>
    <row r="9747" customFormat="1" x14ac:dyDescent="0.25"/>
    <row r="9748" customFormat="1" x14ac:dyDescent="0.25"/>
    <row r="9749" customFormat="1" x14ac:dyDescent="0.25"/>
    <row r="9750" customFormat="1" x14ac:dyDescent="0.25"/>
    <row r="9751" customFormat="1" x14ac:dyDescent="0.25"/>
    <row r="9752" customFormat="1" x14ac:dyDescent="0.25"/>
    <row r="9753" customFormat="1" x14ac:dyDescent="0.25"/>
    <row r="9754" customFormat="1" x14ac:dyDescent="0.25"/>
    <row r="9755" customFormat="1" x14ac:dyDescent="0.25"/>
    <row r="9756" customFormat="1" x14ac:dyDescent="0.25"/>
    <row r="9757" customFormat="1" x14ac:dyDescent="0.25"/>
    <row r="9758" customFormat="1" x14ac:dyDescent="0.25"/>
    <row r="9759" customFormat="1" x14ac:dyDescent="0.25"/>
    <row r="9760" customFormat="1" x14ac:dyDescent="0.25"/>
    <row r="9761" customFormat="1" x14ac:dyDescent="0.25"/>
    <row r="9762" customFormat="1" x14ac:dyDescent="0.25"/>
    <row r="9763" customFormat="1" x14ac:dyDescent="0.25"/>
    <row r="9764" customFormat="1" x14ac:dyDescent="0.25"/>
    <row r="9765" customFormat="1" x14ac:dyDescent="0.25"/>
    <row r="9766" customFormat="1" x14ac:dyDescent="0.25"/>
    <row r="9767" customFormat="1" x14ac:dyDescent="0.25"/>
    <row r="9768" customFormat="1" x14ac:dyDescent="0.25"/>
    <row r="9769" customFormat="1" x14ac:dyDescent="0.25"/>
    <row r="9770" customFormat="1" x14ac:dyDescent="0.25"/>
    <row r="9771" customFormat="1" x14ac:dyDescent="0.25"/>
    <row r="9772" customFormat="1" x14ac:dyDescent="0.25"/>
    <row r="9773" customFormat="1" x14ac:dyDescent="0.25"/>
    <row r="9774" customFormat="1" x14ac:dyDescent="0.25"/>
    <row r="9775" customFormat="1" x14ac:dyDescent="0.25"/>
    <row r="9776" customFormat="1" x14ac:dyDescent="0.25"/>
    <row r="9777" customFormat="1" x14ac:dyDescent="0.25"/>
    <row r="9778" customFormat="1" x14ac:dyDescent="0.25"/>
    <row r="9779" customFormat="1" x14ac:dyDescent="0.25"/>
    <row r="9780" customFormat="1" x14ac:dyDescent="0.25"/>
    <row r="9781" customFormat="1" x14ac:dyDescent="0.25"/>
    <row r="9782" customFormat="1" x14ac:dyDescent="0.25"/>
    <row r="9783" customFormat="1" x14ac:dyDescent="0.25"/>
    <row r="9784" customFormat="1" x14ac:dyDescent="0.25"/>
    <row r="9785" customFormat="1" x14ac:dyDescent="0.25"/>
    <row r="9786" customFormat="1" x14ac:dyDescent="0.25"/>
    <row r="9787" customFormat="1" x14ac:dyDescent="0.25"/>
    <row r="9788" customFormat="1" x14ac:dyDescent="0.25"/>
    <row r="9789" customFormat="1" x14ac:dyDescent="0.25"/>
    <row r="9790" customFormat="1" x14ac:dyDescent="0.25"/>
    <row r="9791" customFormat="1" x14ac:dyDescent="0.25"/>
    <row r="9792" customFormat="1" x14ac:dyDescent="0.25"/>
    <row r="9793" customFormat="1" x14ac:dyDescent="0.25"/>
    <row r="9794" customFormat="1" x14ac:dyDescent="0.25"/>
    <row r="9795" customFormat="1" x14ac:dyDescent="0.25"/>
    <row r="9796" customFormat="1" x14ac:dyDescent="0.25"/>
    <row r="9797" customFormat="1" x14ac:dyDescent="0.25"/>
    <row r="9798" customFormat="1" x14ac:dyDescent="0.25"/>
    <row r="9799" customFormat="1" x14ac:dyDescent="0.25"/>
    <row r="9800" customFormat="1" x14ac:dyDescent="0.25"/>
    <row r="9801" customFormat="1" x14ac:dyDescent="0.25"/>
    <row r="9802" customFormat="1" x14ac:dyDescent="0.25"/>
    <row r="9803" customFormat="1" x14ac:dyDescent="0.25"/>
    <row r="9804" customFormat="1" x14ac:dyDescent="0.25"/>
    <row r="9805" customFormat="1" x14ac:dyDescent="0.25"/>
    <row r="9806" customFormat="1" x14ac:dyDescent="0.25"/>
    <row r="9807" customFormat="1" x14ac:dyDescent="0.25"/>
    <row r="9808" customFormat="1" x14ac:dyDescent="0.25"/>
    <row r="9809" customFormat="1" x14ac:dyDescent="0.25"/>
    <row r="9810" customFormat="1" x14ac:dyDescent="0.25"/>
    <row r="9811" customFormat="1" x14ac:dyDescent="0.25"/>
    <row r="9812" customFormat="1" x14ac:dyDescent="0.25"/>
    <row r="9813" customFormat="1" x14ac:dyDescent="0.25"/>
    <row r="9814" customFormat="1" x14ac:dyDescent="0.25"/>
    <row r="9815" customFormat="1" x14ac:dyDescent="0.25"/>
    <row r="9816" customFormat="1" x14ac:dyDescent="0.25"/>
    <row r="9817" customFormat="1" x14ac:dyDescent="0.25"/>
    <row r="9818" customFormat="1" x14ac:dyDescent="0.25"/>
    <row r="9819" customFormat="1" x14ac:dyDescent="0.25"/>
    <row r="9820" customFormat="1" x14ac:dyDescent="0.25"/>
    <row r="9821" customFormat="1" x14ac:dyDescent="0.25"/>
    <row r="9822" customFormat="1" x14ac:dyDescent="0.25"/>
    <row r="9823" customFormat="1" x14ac:dyDescent="0.25"/>
    <row r="9824" customFormat="1" x14ac:dyDescent="0.25"/>
    <row r="9825" customFormat="1" x14ac:dyDescent="0.25"/>
    <row r="9826" customFormat="1" x14ac:dyDescent="0.25"/>
    <row r="9827" customFormat="1" x14ac:dyDescent="0.25"/>
    <row r="9828" customFormat="1" x14ac:dyDescent="0.25"/>
    <row r="9829" customFormat="1" x14ac:dyDescent="0.25"/>
    <row r="9830" customFormat="1" x14ac:dyDescent="0.25"/>
    <row r="9831" customFormat="1" x14ac:dyDescent="0.25"/>
    <row r="9832" customFormat="1" x14ac:dyDescent="0.25"/>
    <row r="9833" customFormat="1" x14ac:dyDescent="0.25"/>
    <row r="9834" customFormat="1" x14ac:dyDescent="0.25"/>
    <row r="9835" customFormat="1" x14ac:dyDescent="0.25"/>
    <row r="9836" customFormat="1" x14ac:dyDescent="0.25"/>
    <row r="9837" customFormat="1" x14ac:dyDescent="0.25"/>
    <row r="9838" customFormat="1" x14ac:dyDescent="0.25"/>
    <row r="9839" customFormat="1" x14ac:dyDescent="0.25"/>
    <row r="9840" customFormat="1" x14ac:dyDescent="0.25"/>
    <row r="9841" customFormat="1" x14ac:dyDescent="0.25"/>
    <row r="9842" customFormat="1" x14ac:dyDescent="0.25"/>
    <row r="9843" customFormat="1" x14ac:dyDescent="0.25"/>
    <row r="9844" customFormat="1" x14ac:dyDescent="0.25"/>
    <row r="9845" customFormat="1" x14ac:dyDescent="0.25"/>
    <row r="9846" customFormat="1" x14ac:dyDescent="0.25"/>
    <row r="9847" customFormat="1" x14ac:dyDescent="0.25"/>
    <row r="9848" customFormat="1" x14ac:dyDescent="0.25"/>
    <row r="9849" customFormat="1" x14ac:dyDescent="0.25"/>
    <row r="9850" customFormat="1" x14ac:dyDescent="0.25"/>
    <row r="9851" customFormat="1" x14ac:dyDescent="0.25"/>
    <row r="9852" customFormat="1" x14ac:dyDescent="0.25"/>
    <row r="9853" customFormat="1" x14ac:dyDescent="0.25"/>
    <row r="9854" customFormat="1" x14ac:dyDescent="0.25"/>
    <row r="9855" customFormat="1" x14ac:dyDescent="0.25"/>
    <row r="9856" customFormat="1" x14ac:dyDescent="0.25"/>
    <row r="9857" customFormat="1" x14ac:dyDescent="0.25"/>
    <row r="9858" customFormat="1" x14ac:dyDescent="0.25"/>
    <row r="9859" customFormat="1" x14ac:dyDescent="0.25"/>
    <row r="9860" customFormat="1" x14ac:dyDescent="0.25"/>
    <row r="9861" customFormat="1" x14ac:dyDescent="0.25"/>
    <row r="9862" customFormat="1" x14ac:dyDescent="0.25"/>
    <row r="9863" customFormat="1" x14ac:dyDescent="0.25"/>
    <row r="9864" customFormat="1" x14ac:dyDescent="0.25"/>
    <row r="9865" customFormat="1" x14ac:dyDescent="0.25"/>
    <row r="9866" customFormat="1" x14ac:dyDescent="0.25"/>
    <row r="9867" customFormat="1" x14ac:dyDescent="0.25"/>
    <row r="9868" customFormat="1" x14ac:dyDescent="0.25"/>
    <row r="9869" customFormat="1" x14ac:dyDescent="0.25"/>
    <row r="9870" customFormat="1" x14ac:dyDescent="0.25"/>
    <row r="9871" customFormat="1" x14ac:dyDescent="0.25"/>
    <row r="9872" customFormat="1" x14ac:dyDescent="0.25"/>
    <row r="9873" customFormat="1" x14ac:dyDescent="0.25"/>
    <row r="9874" customFormat="1" x14ac:dyDescent="0.25"/>
    <row r="9875" customFormat="1" x14ac:dyDescent="0.25"/>
    <row r="9876" customFormat="1" x14ac:dyDescent="0.25"/>
    <row r="9877" customFormat="1" x14ac:dyDescent="0.25"/>
    <row r="9878" customFormat="1" x14ac:dyDescent="0.25"/>
    <row r="9879" customFormat="1" x14ac:dyDescent="0.25"/>
    <row r="9880" customFormat="1" x14ac:dyDescent="0.25"/>
    <row r="9881" customFormat="1" x14ac:dyDescent="0.25"/>
    <row r="9882" customFormat="1" x14ac:dyDescent="0.25"/>
    <row r="9883" customFormat="1" x14ac:dyDescent="0.25"/>
    <row r="9884" customFormat="1" x14ac:dyDescent="0.25"/>
    <row r="9885" customFormat="1" x14ac:dyDescent="0.25"/>
    <row r="9886" customFormat="1" x14ac:dyDescent="0.25"/>
    <row r="9887" customFormat="1" x14ac:dyDescent="0.25"/>
    <row r="9888" customFormat="1" x14ac:dyDescent="0.25"/>
    <row r="9889" customFormat="1" x14ac:dyDescent="0.25"/>
    <row r="9890" customFormat="1" x14ac:dyDescent="0.25"/>
    <row r="9891" customFormat="1" x14ac:dyDescent="0.25"/>
    <row r="9892" customFormat="1" x14ac:dyDescent="0.25"/>
    <row r="9893" customFormat="1" x14ac:dyDescent="0.25"/>
    <row r="9894" customFormat="1" x14ac:dyDescent="0.25"/>
    <row r="9895" customFormat="1" x14ac:dyDescent="0.25"/>
    <row r="9896" customFormat="1" x14ac:dyDescent="0.25"/>
    <row r="9897" customFormat="1" x14ac:dyDescent="0.25"/>
    <row r="9898" customFormat="1" x14ac:dyDescent="0.25"/>
    <row r="9899" customFormat="1" x14ac:dyDescent="0.25"/>
    <row r="9900" customFormat="1" x14ac:dyDescent="0.25"/>
    <row r="9901" customFormat="1" x14ac:dyDescent="0.25"/>
    <row r="9902" customFormat="1" x14ac:dyDescent="0.25"/>
    <row r="9903" customFormat="1" x14ac:dyDescent="0.25"/>
    <row r="9904" customFormat="1" x14ac:dyDescent="0.25"/>
    <row r="9905" customFormat="1" x14ac:dyDescent="0.25"/>
    <row r="9906" customFormat="1" x14ac:dyDescent="0.25"/>
    <row r="9907" customFormat="1" x14ac:dyDescent="0.25"/>
    <row r="9908" customFormat="1" x14ac:dyDescent="0.25"/>
    <row r="9909" customFormat="1" x14ac:dyDescent="0.25"/>
    <row r="9910" customFormat="1" x14ac:dyDescent="0.25"/>
    <row r="9911" customFormat="1" x14ac:dyDescent="0.25"/>
    <row r="9912" customFormat="1" x14ac:dyDescent="0.25"/>
    <row r="9913" customFormat="1" x14ac:dyDescent="0.25"/>
    <row r="9914" customFormat="1" x14ac:dyDescent="0.25"/>
    <row r="9915" customFormat="1" x14ac:dyDescent="0.25"/>
    <row r="9916" customFormat="1" x14ac:dyDescent="0.25"/>
    <row r="9917" customFormat="1" x14ac:dyDescent="0.25"/>
    <row r="9918" customFormat="1" x14ac:dyDescent="0.25"/>
    <row r="9919" customFormat="1" x14ac:dyDescent="0.25"/>
    <row r="9920" customFormat="1" x14ac:dyDescent="0.25"/>
    <row r="9921" customFormat="1" x14ac:dyDescent="0.25"/>
    <row r="9922" customFormat="1" x14ac:dyDescent="0.25"/>
    <row r="9923" customFormat="1" x14ac:dyDescent="0.25"/>
    <row r="9924" customFormat="1" x14ac:dyDescent="0.25"/>
    <row r="9925" customFormat="1" x14ac:dyDescent="0.25"/>
    <row r="9926" customFormat="1" x14ac:dyDescent="0.25"/>
    <row r="9927" customFormat="1" x14ac:dyDescent="0.25"/>
    <row r="9928" customFormat="1" x14ac:dyDescent="0.25"/>
    <row r="9929" customFormat="1" x14ac:dyDescent="0.25"/>
    <row r="9930" customFormat="1" x14ac:dyDescent="0.25"/>
    <row r="9931" customFormat="1" x14ac:dyDescent="0.25"/>
    <row r="9932" customFormat="1" x14ac:dyDescent="0.25"/>
    <row r="9933" customFormat="1" x14ac:dyDescent="0.25"/>
    <row r="9934" customFormat="1" x14ac:dyDescent="0.25"/>
    <row r="9935" customFormat="1" x14ac:dyDescent="0.25"/>
    <row r="9936" customFormat="1" x14ac:dyDescent="0.25"/>
    <row r="9937" customFormat="1" x14ac:dyDescent="0.25"/>
    <row r="9938" customFormat="1" x14ac:dyDescent="0.25"/>
    <row r="9939" customFormat="1" x14ac:dyDescent="0.25"/>
    <row r="9940" customFormat="1" x14ac:dyDescent="0.25"/>
    <row r="9941" customFormat="1" x14ac:dyDescent="0.25"/>
    <row r="9942" customFormat="1" x14ac:dyDescent="0.25"/>
    <row r="9943" customFormat="1" x14ac:dyDescent="0.25"/>
    <row r="9944" customFormat="1" x14ac:dyDescent="0.25"/>
    <row r="9945" customFormat="1" x14ac:dyDescent="0.25"/>
    <row r="9946" customFormat="1" x14ac:dyDescent="0.25"/>
    <row r="9947" customFormat="1" x14ac:dyDescent="0.25"/>
    <row r="9948" customFormat="1" x14ac:dyDescent="0.25"/>
    <row r="9949" customFormat="1" x14ac:dyDescent="0.25"/>
    <row r="9950" customFormat="1" x14ac:dyDescent="0.25"/>
    <row r="9951" customFormat="1" x14ac:dyDescent="0.25"/>
    <row r="9952" customFormat="1" x14ac:dyDescent="0.25"/>
    <row r="9953" customFormat="1" x14ac:dyDescent="0.25"/>
    <row r="9954" customFormat="1" x14ac:dyDescent="0.25"/>
    <row r="9955" customFormat="1" x14ac:dyDescent="0.25"/>
    <row r="9956" customFormat="1" x14ac:dyDescent="0.25"/>
    <row r="9957" customFormat="1" x14ac:dyDescent="0.25"/>
    <row r="9958" customFormat="1" x14ac:dyDescent="0.25"/>
    <row r="9959" customFormat="1" x14ac:dyDescent="0.25"/>
    <row r="9960" customFormat="1" x14ac:dyDescent="0.25"/>
    <row r="9961" customFormat="1" x14ac:dyDescent="0.25"/>
    <row r="9962" customFormat="1" x14ac:dyDescent="0.25"/>
    <row r="9963" customFormat="1" x14ac:dyDescent="0.25"/>
    <row r="9964" customFormat="1" x14ac:dyDescent="0.25"/>
    <row r="9965" customFormat="1" x14ac:dyDescent="0.25"/>
    <row r="9966" customFormat="1" x14ac:dyDescent="0.25"/>
    <row r="9967" customFormat="1" x14ac:dyDescent="0.25"/>
    <row r="9968" customFormat="1" x14ac:dyDescent="0.25"/>
    <row r="9969" customFormat="1" x14ac:dyDescent="0.25"/>
    <row r="9970" customFormat="1" x14ac:dyDescent="0.25"/>
    <row r="9971" customFormat="1" x14ac:dyDescent="0.25"/>
    <row r="9972" customFormat="1" x14ac:dyDescent="0.25"/>
    <row r="9973" customFormat="1" x14ac:dyDescent="0.25"/>
    <row r="9974" customFormat="1" x14ac:dyDescent="0.25"/>
    <row r="9975" customFormat="1" x14ac:dyDescent="0.25"/>
    <row r="9976" customFormat="1" x14ac:dyDescent="0.25"/>
    <row r="9977" customFormat="1" x14ac:dyDescent="0.25"/>
    <row r="9978" customFormat="1" x14ac:dyDescent="0.25"/>
    <row r="9979" customFormat="1" x14ac:dyDescent="0.25"/>
    <row r="9980" customFormat="1" x14ac:dyDescent="0.25"/>
    <row r="9981" customFormat="1" x14ac:dyDescent="0.25"/>
    <row r="9982" customFormat="1" x14ac:dyDescent="0.25"/>
    <row r="9983" customFormat="1" x14ac:dyDescent="0.25"/>
    <row r="9984" customFormat="1" x14ac:dyDescent="0.25"/>
    <row r="9985" customFormat="1" x14ac:dyDescent="0.25"/>
    <row r="9986" customFormat="1" x14ac:dyDescent="0.25"/>
    <row r="9987" customFormat="1" x14ac:dyDescent="0.25"/>
    <row r="9988" customFormat="1" x14ac:dyDescent="0.25"/>
    <row r="9989" customFormat="1" x14ac:dyDescent="0.25"/>
    <row r="9990" customFormat="1" x14ac:dyDescent="0.25"/>
    <row r="9991" customFormat="1" x14ac:dyDescent="0.25"/>
    <row r="9992" customFormat="1" x14ac:dyDescent="0.25"/>
    <row r="9993" customFormat="1" x14ac:dyDescent="0.25"/>
    <row r="9994" customFormat="1" x14ac:dyDescent="0.25"/>
    <row r="9995" customFormat="1" x14ac:dyDescent="0.25"/>
    <row r="9996" customFormat="1" x14ac:dyDescent="0.25"/>
    <row r="9997" customFormat="1" x14ac:dyDescent="0.25"/>
    <row r="9998" customFormat="1" x14ac:dyDescent="0.25"/>
    <row r="9999" customFormat="1" x14ac:dyDescent="0.25"/>
    <row r="10000" customFormat="1" x14ac:dyDescent="0.25"/>
    <row r="10001" customFormat="1" x14ac:dyDescent="0.25"/>
    <row r="10002" customFormat="1" x14ac:dyDescent="0.25"/>
    <row r="10003" customFormat="1" x14ac:dyDescent="0.25"/>
    <row r="10004" customFormat="1" x14ac:dyDescent="0.25"/>
    <row r="10005" customFormat="1" x14ac:dyDescent="0.25"/>
    <row r="10006" customFormat="1" x14ac:dyDescent="0.25"/>
    <row r="10007" customFormat="1" x14ac:dyDescent="0.25"/>
    <row r="10008" customFormat="1" x14ac:dyDescent="0.25"/>
    <row r="10009" customFormat="1" x14ac:dyDescent="0.25"/>
    <row r="10010" customFormat="1" x14ac:dyDescent="0.25"/>
    <row r="10011" customFormat="1" x14ac:dyDescent="0.25"/>
    <row r="10012" customFormat="1" x14ac:dyDescent="0.25"/>
    <row r="10013" customFormat="1" x14ac:dyDescent="0.25"/>
    <row r="10014" customFormat="1" x14ac:dyDescent="0.25"/>
    <row r="10015" customFormat="1" x14ac:dyDescent="0.25"/>
    <row r="10016" customFormat="1" x14ac:dyDescent="0.25"/>
    <row r="10017" customFormat="1" x14ac:dyDescent="0.25"/>
    <row r="10018" customFormat="1" x14ac:dyDescent="0.25"/>
    <row r="10019" customFormat="1" x14ac:dyDescent="0.25"/>
    <row r="10020" customFormat="1" x14ac:dyDescent="0.25"/>
    <row r="10021" customFormat="1" x14ac:dyDescent="0.25"/>
    <row r="10022" customFormat="1" x14ac:dyDescent="0.25"/>
    <row r="10023" customFormat="1" x14ac:dyDescent="0.25"/>
    <row r="10024" customFormat="1" x14ac:dyDescent="0.25"/>
    <row r="10025" customFormat="1" x14ac:dyDescent="0.25"/>
    <row r="10026" customFormat="1" x14ac:dyDescent="0.25"/>
    <row r="10027" customFormat="1" x14ac:dyDescent="0.25"/>
    <row r="10028" customFormat="1" x14ac:dyDescent="0.25"/>
    <row r="10029" customFormat="1" x14ac:dyDescent="0.25"/>
    <row r="10030" customFormat="1" x14ac:dyDescent="0.25"/>
    <row r="10031" customFormat="1" x14ac:dyDescent="0.25"/>
    <row r="10032" customFormat="1" x14ac:dyDescent="0.25"/>
    <row r="10033" customFormat="1" x14ac:dyDescent="0.25"/>
    <row r="10034" customFormat="1" x14ac:dyDescent="0.25"/>
    <row r="10035" customFormat="1" x14ac:dyDescent="0.25"/>
    <row r="10036" customFormat="1" x14ac:dyDescent="0.25"/>
    <row r="10037" customFormat="1" x14ac:dyDescent="0.25"/>
    <row r="10038" customFormat="1" x14ac:dyDescent="0.25"/>
    <row r="10039" customFormat="1" x14ac:dyDescent="0.25"/>
    <row r="10040" customFormat="1" x14ac:dyDescent="0.25"/>
    <row r="10041" customFormat="1" x14ac:dyDescent="0.25"/>
    <row r="10042" customFormat="1" x14ac:dyDescent="0.25"/>
    <row r="10043" customFormat="1" x14ac:dyDescent="0.25"/>
    <row r="10044" customFormat="1" x14ac:dyDescent="0.25"/>
    <row r="10045" customFormat="1" x14ac:dyDescent="0.25"/>
    <row r="10046" customFormat="1" x14ac:dyDescent="0.25"/>
    <row r="10047" customFormat="1" x14ac:dyDescent="0.25"/>
    <row r="10048" customFormat="1" x14ac:dyDescent="0.25"/>
    <row r="10049" customFormat="1" x14ac:dyDescent="0.25"/>
    <row r="10050" customFormat="1" x14ac:dyDescent="0.25"/>
    <row r="10051" customFormat="1" x14ac:dyDescent="0.25"/>
    <row r="10052" customFormat="1" x14ac:dyDescent="0.25"/>
    <row r="10053" customFormat="1" x14ac:dyDescent="0.25"/>
    <row r="10054" customFormat="1" x14ac:dyDescent="0.25"/>
    <row r="10055" customFormat="1" x14ac:dyDescent="0.25"/>
    <row r="10056" customFormat="1" x14ac:dyDescent="0.25"/>
    <row r="10057" customFormat="1" x14ac:dyDescent="0.25"/>
    <row r="10058" customFormat="1" x14ac:dyDescent="0.25"/>
    <row r="10059" customFormat="1" x14ac:dyDescent="0.25"/>
    <row r="10060" customFormat="1" x14ac:dyDescent="0.25"/>
    <row r="10061" customFormat="1" x14ac:dyDescent="0.25"/>
    <row r="10062" customFormat="1" x14ac:dyDescent="0.25"/>
    <row r="10063" customFormat="1" x14ac:dyDescent="0.25"/>
    <row r="10064" customFormat="1" x14ac:dyDescent="0.25"/>
    <row r="10065" customFormat="1" x14ac:dyDescent="0.25"/>
    <row r="10066" customFormat="1" x14ac:dyDescent="0.25"/>
    <row r="10067" customFormat="1" x14ac:dyDescent="0.25"/>
    <row r="10068" customFormat="1" x14ac:dyDescent="0.25"/>
    <row r="10069" customFormat="1" x14ac:dyDescent="0.25"/>
    <row r="10070" customFormat="1" x14ac:dyDescent="0.25"/>
    <row r="10071" customFormat="1" x14ac:dyDescent="0.25"/>
    <row r="10072" customFormat="1" x14ac:dyDescent="0.25"/>
    <row r="10073" customFormat="1" x14ac:dyDescent="0.25"/>
    <row r="10074" customFormat="1" x14ac:dyDescent="0.25"/>
    <row r="10075" customFormat="1" x14ac:dyDescent="0.25"/>
    <row r="10076" customFormat="1" x14ac:dyDescent="0.25"/>
    <row r="10077" customFormat="1" x14ac:dyDescent="0.25"/>
    <row r="10078" customFormat="1" x14ac:dyDescent="0.25"/>
    <row r="10079" customFormat="1" x14ac:dyDescent="0.25"/>
    <row r="10080" customFormat="1" x14ac:dyDescent="0.25"/>
    <row r="10081" customFormat="1" x14ac:dyDescent="0.25"/>
    <row r="10082" customFormat="1" x14ac:dyDescent="0.25"/>
    <row r="10083" customFormat="1" x14ac:dyDescent="0.25"/>
    <row r="10084" customFormat="1" x14ac:dyDescent="0.25"/>
    <row r="10085" customFormat="1" x14ac:dyDescent="0.25"/>
    <row r="10086" customFormat="1" x14ac:dyDescent="0.25"/>
    <row r="10087" customFormat="1" x14ac:dyDescent="0.25"/>
    <row r="10088" customFormat="1" x14ac:dyDescent="0.25"/>
    <row r="10089" customFormat="1" x14ac:dyDescent="0.25"/>
    <row r="10090" customFormat="1" x14ac:dyDescent="0.25"/>
    <row r="10091" customFormat="1" x14ac:dyDescent="0.25"/>
    <row r="10092" customFormat="1" x14ac:dyDescent="0.25"/>
    <row r="10093" customFormat="1" x14ac:dyDescent="0.25"/>
    <row r="10094" customFormat="1" x14ac:dyDescent="0.25"/>
    <row r="10095" customFormat="1" x14ac:dyDescent="0.25"/>
    <row r="10096" customFormat="1" x14ac:dyDescent="0.25"/>
    <row r="10097" customFormat="1" x14ac:dyDescent="0.25"/>
    <row r="10098" customFormat="1" x14ac:dyDescent="0.25"/>
    <row r="10099" customFormat="1" x14ac:dyDescent="0.25"/>
    <row r="10100" customFormat="1" x14ac:dyDescent="0.25"/>
    <row r="10101" customFormat="1" x14ac:dyDescent="0.25"/>
    <row r="10102" customFormat="1" x14ac:dyDescent="0.25"/>
    <row r="10103" customFormat="1" x14ac:dyDescent="0.25"/>
    <row r="10104" customFormat="1" x14ac:dyDescent="0.25"/>
    <row r="10105" customFormat="1" x14ac:dyDescent="0.25"/>
    <row r="10106" customFormat="1" x14ac:dyDescent="0.25"/>
    <row r="10107" customFormat="1" x14ac:dyDescent="0.25"/>
    <row r="10108" customFormat="1" x14ac:dyDescent="0.25"/>
    <row r="10109" customFormat="1" x14ac:dyDescent="0.25"/>
    <row r="10110" customFormat="1" x14ac:dyDescent="0.25"/>
    <row r="10111" customFormat="1" x14ac:dyDescent="0.25"/>
    <row r="10112" customFormat="1" x14ac:dyDescent="0.25"/>
    <row r="10113" customFormat="1" x14ac:dyDescent="0.25"/>
    <row r="10114" customFormat="1" x14ac:dyDescent="0.25"/>
    <row r="10115" customFormat="1" x14ac:dyDescent="0.25"/>
    <row r="10116" customFormat="1" x14ac:dyDescent="0.25"/>
    <row r="10117" customFormat="1" x14ac:dyDescent="0.25"/>
    <row r="10118" customFormat="1" x14ac:dyDescent="0.25"/>
    <row r="10119" customFormat="1" x14ac:dyDescent="0.25"/>
    <row r="10120" customFormat="1" x14ac:dyDescent="0.25"/>
    <row r="10121" customFormat="1" x14ac:dyDescent="0.25"/>
    <row r="10122" customFormat="1" x14ac:dyDescent="0.25"/>
    <row r="10123" customFormat="1" x14ac:dyDescent="0.25"/>
    <row r="10124" customFormat="1" x14ac:dyDescent="0.25"/>
    <row r="10125" customFormat="1" x14ac:dyDescent="0.25"/>
    <row r="10126" customFormat="1" x14ac:dyDescent="0.25"/>
    <row r="10127" customFormat="1" x14ac:dyDescent="0.25"/>
    <row r="10128" customFormat="1" x14ac:dyDescent="0.25"/>
    <row r="10129" customFormat="1" x14ac:dyDescent="0.25"/>
    <row r="10130" customFormat="1" x14ac:dyDescent="0.25"/>
    <row r="10131" customFormat="1" x14ac:dyDescent="0.25"/>
    <row r="10132" customFormat="1" x14ac:dyDescent="0.25"/>
    <row r="10133" customFormat="1" x14ac:dyDescent="0.25"/>
    <row r="10134" customFormat="1" x14ac:dyDescent="0.25"/>
    <row r="10135" customFormat="1" x14ac:dyDescent="0.25"/>
    <row r="10136" customFormat="1" x14ac:dyDescent="0.25"/>
    <row r="10137" customFormat="1" x14ac:dyDescent="0.25"/>
    <row r="10138" customFormat="1" x14ac:dyDescent="0.25"/>
    <row r="10139" customFormat="1" x14ac:dyDescent="0.25"/>
    <row r="10140" customFormat="1" x14ac:dyDescent="0.25"/>
    <row r="10141" customFormat="1" x14ac:dyDescent="0.25"/>
    <row r="10142" customFormat="1" x14ac:dyDescent="0.25"/>
    <row r="10143" customFormat="1" x14ac:dyDescent="0.25"/>
    <row r="10144" customFormat="1" x14ac:dyDescent="0.25"/>
    <row r="10145" customFormat="1" x14ac:dyDescent="0.25"/>
    <row r="10146" customFormat="1" x14ac:dyDescent="0.25"/>
    <row r="10147" customFormat="1" x14ac:dyDescent="0.25"/>
    <row r="10148" customFormat="1" x14ac:dyDescent="0.25"/>
    <row r="10149" customFormat="1" x14ac:dyDescent="0.25"/>
    <row r="10150" customFormat="1" x14ac:dyDescent="0.25"/>
    <row r="10151" customFormat="1" x14ac:dyDescent="0.25"/>
    <row r="10152" customFormat="1" x14ac:dyDescent="0.25"/>
    <row r="10153" customFormat="1" x14ac:dyDescent="0.25"/>
    <row r="10154" customFormat="1" x14ac:dyDescent="0.25"/>
    <row r="10155" customFormat="1" x14ac:dyDescent="0.25"/>
    <row r="10156" customFormat="1" x14ac:dyDescent="0.25"/>
    <row r="10157" customFormat="1" x14ac:dyDescent="0.25"/>
    <row r="10158" customFormat="1" x14ac:dyDescent="0.25"/>
    <row r="10159" customFormat="1" x14ac:dyDescent="0.25"/>
    <row r="10160" customFormat="1" x14ac:dyDescent="0.25"/>
    <row r="10161" customFormat="1" x14ac:dyDescent="0.25"/>
    <row r="10162" customFormat="1" x14ac:dyDescent="0.25"/>
    <row r="10163" customFormat="1" x14ac:dyDescent="0.25"/>
    <row r="10164" customFormat="1" x14ac:dyDescent="0.25"/>
    <row r="10165" customFormat="1" x14ac:dyDescent="0.25"/>
    <row r="10166" customFormat="1" x14ac:dyDescent="0.25"/>
    <row r="10167" customFormat="1" x14ac:dyDescent="0.25"/>
    <row r="10168" customFormat="1" x14ac:dyDescent="0.25"/>
    <row r="10169" customFormat="1" x14ac:dyDescent="0.25"/>
    <row r="10170" customFormat="1" x14ac:dyDescent="0.25"/>
    <row r="10171" customFormat="1" x14ac:dyDescent="0.25"/>
    <row r="10172" customFormat="1" x14ac:dyDescent="0.25"/>
    <row r="10173" customFormat="1" x14ac:dyDescent="0.25"/>
    <row r="10174" customFormat="1" x14ac:dyDescent="0.25"/>
    <row r="10175" customFormat="1" x14ac:dyDescent="0.25"/>
    <row r="10176" customFormat="1" x14ac:dyDescent="0.25"/>
    <row r="10177" customFormat="1" x14ac:dyDescent="0.25"/>
    <row r="10178" customFormat="1" x14ac:dyDescent="0.25"/>
    <row r="10179" customFormat="1" x14ac:dyDescent="0.25"/>
    <row r="10180" customFormat="1" x14ac:dyDescent="0.25"/>
    <row r="10181" customFormat="1" x14ac:dyDescent="0.25"/>
    <row r="10182" customFormat="1" x14ac:dyDescent="0.25"/>
    <row r="10183" customFormat="1" x14ac:dyDescent="0.25"/>
    <row r="10184" customFormat="1" x14ac:dyDescent="0.25"/>
    <row r="10185" customFormat="1" x14ac:dyDescent="0.25"/>
    <row r="10186" customFormat="1" x14ac:dyDescent="0.25"/>
    <row r="10187" customFormat="1" x14ac:dyDescent="0.25"/>
    <row r="10188" customFormat="1" x14ac:dyDescent="0.25"/>
    <row r="10189" customFormat="1" x14ac:dyDescent="0.25"/>
    <row r="10190" customFormat="1" x14ac:dyDescent="0.25"/>
    <row r="10191" customFormat="1" x14ac:dyDescent="0.25"/>
    <row r="10192" customFormat="1" x14ac:dyDescent="0.25"/>
    <row r="10193" customFormat="1" x14ac:dyDescent="0.25"/>
    <row r="10194" customFormat="1" x14ac:dyDescent="0.25"/>
    <row r="10195" customFormat="1" x14ac:dyDescent="0.25"/>
    <row r="10196" customFormat="1" x14ac:dyDescent="0.25"/>
    <row r="10197" customFormat="1" x14ac:dyDescent="0.25"/>
    <row r="10198" customFormat="1" x14ac:dyDescent="0.25"/>
    <row r="10199" customFormat="1" x14ac:dyDescent="0.25"/>
    <row r="10200" customFormat="1" x14ac:dyDescent="0.25"/>
    <row r="10201" customFormat="1" x14ac:dyDescent="0.25"/>
    <row r="10202" customFormat="1" x14ac:dyDescent="0.25"/>
    <row r="10203" customFormat="1" x14ac:dyDescent="0.25"/>
    <row r="10204" customFormat="1" x14ac:dyDescent="0.25"/>
    <row r="10205" customFormat="1" x14ac:dyDescent="0.25"/>
    <row r="10206" customFormat="1" x14ac:dyDescent="0.25"/>
    <row r="10207" customFormat="1" x14ac:dyDescent="0.25"/>
    <row r="10208" customFormat="1" x14ac:dyDescent="0.25"/>
    <row r="10209" customFormat="1" x14ac:dyDescent="0.25"/>
    <row r="10210" customFormat="1" x14ac:dyDescent="0.25"/>
    <row r="10211" customFormat="1" x14ac:dyDescent="0.25"/>
    <row r="10212" customFormat="1" x14ac:dyDescent="0.25"/>
    <row r="10213" customFormat="1" x14ac:dyDescent="0.25"/>
    <row r="10214" customFormat="1" x14ac:dyDescent="0.25"/>
    <row r="10215" customFormat="1" x14ac:dyDescent="0.25"/>
    <row r="10216" customFormat="1" x14ac:dyDescent="0.25"/>
    <row r="10217" customFormat="1" x14ac:dyDescent="0.25"/>
    <row r="10218" customFormat="1" x14ac:dyDescent="0.25"/>
    <row r="10219" customFormat="1" x14ac:dyDescent="0.25"/>
    <row r="10220" customFormat="1" x14ac:dyDescent="0.25"/>
    <row r="10221" customFormat="1" x14ac:dyDescent="0.25"/>
    <row r="10222" customFormat="1" x14ac:dyDescent="0.25"/>
    <row r="10223" customFormat="1" x14ac:dyDescent="0.25"/>
    <row r="10224" customFormat="1" x14ac:dyDescent="0.25"/>
    <row r="10225" customFormat="1" x14ac:dyDescent="0.25"/>
    <row r="10226" customFormat="1" x14ac:dyDescent="0.25"/>
    <row r="10227" customFormat="1" x14ac:dyDescent="0.25"/>
    <row r="10228" customFormat="1" x14ac:dyDescent="0.25"/>
    <row r="10229" customFormat="1" x14ac:dyDescent="0.25"/>
    <row r="10230" customFormat="1" x14ac:dyDescent="0.25"/>
    <row r="10231" customFormat="1" x14ac:dyDescent="0.25"/>
    <row r="10232" customFormat="1" x14ac:dyDescent="0.25"/>
    <row r="10233" customFormat="1" x14ac:dyDescent="0.25"/>
    <row r="10234" customFormat="1" x14ac:dyDescent="0.25"/>
    <row r="10235" customFormat="1" x14ac:dyDescent="0.25"/>
    <row r="10236" customFormat="1" x14ac:dyDescent="0.25"/>
    <row r="10237" customFormat="1" x14ac:dyDescent="0.25"/>
    <row r="10238" customFormat="1" x14ac:dyDescent="0.25"/>
    <row r="10239" customFormat="1" x14ac:dyDescent="0.25"/>
    <row r="10240" customFormat="1" x14ac:dyDescent="0.25"/>
    <row r="10241" customFormat="1" x14ac:dyDescent="0.25"/>
    <row r="10242" customFormat="1" x14ac:dyDescent="0.25"/>
    <row r="10243" customFormat="1" x14ac:dyDescent="0.25"/>
    <row r="10244" customFormat="1" x14ac:dyDescent="0.25"/>
    <row r="10245" customFormat="1" x14ac:dyDescent="0.25"/>
    <row r="10246" customFormat="1" x14ac:dyDescent="0.25"/>
    <row r="10247" customFormat="1" x14ac:dyDescent="0.25"/>
    <row r="10248" customFormat="1" x14ac:dyDescent="0.25"/>
    <row r="10249" customFormat="1" x14ac:dyDescent="0.25"/>
    <row r="10250" customFormat="1" x14ac:dyDescent="0.25"/>
    <row r="10251" customFormat="1" x14ac:dyDescent="0.25"/>
    <row r="10252" customFormat="1" x14ac:dyDescent="0.25"/>
    <row r="10253" customFormat="1" x14ac:dyDescent="0.25"/>
    <row r="10254" customFormat="1" x14ac:dyDescent="0.25"/>
    <row r="10255" customFormat="1" x14ac:dyDescent="0.25"/>
    <row r="10256" customFormat="1" x14ac:dyDescent="0.25"/>
    <row r="10257" customFormat="1" x14ac:dyDescent="0.25"/>
    <row r="10258" customFormat="1" x14ac:dyDescent="0.25"/>
    <row r="10259" customFormat="1" x14ac:dyDescent="0.25"/>
    <row r="10260" customFormat="1" x14ac:dyDescent="0.25"/>
    <row r="10261" customFormat="1" x14ac:dyDescent="0.25"/>
    <row r="10262" customFormat="1" x14ac:dyDescent="0.25"/>
    <row r="10263" customFormat="1" x14ac:dyDescent="0.25"/>
    <row r="10264" customFormat="1" x14ac:dyDescent="0.25"/>
    <row r="10265" customFormat="1" x14ac:dyDescent="0.25"/>
    <row r="10266" customFormat="1" x14ac:dyDescent="0.25"/>
    <row r="10267" customFormat="1" x14ac:dyDescent="0.25"/>
    <row r="10268" customFormat="1" x14ac:dyDescent="0.25"/>
    <row r="10269" customFormat="1" x14ac:dyDescent="0.25"/>
    <row r="10270" customFormat="1" x14ac:dyDescent="0.25"/>
    <row r="10271" customFormat="1" x14ac:dyDescent="0.25"/>
    <row r="10272" customFormat="1" x14ac:dyDescent="0.25"/>
    <row r="10273" customFormat="1" x14ac:dyDescent="0.25"/>
    <row r="10274" customFormat="1" x14ac:dyDescent="0.25"/>
    <row r="10275" customFormat="1" x14ac:dyDescent="0.25"/>
    <row r="10276" customFormat="1" x14ac:dyDescent="0.25"/>
    <row r="10277" customFormat="1" x14ac:dyDescent="0.25"/>
    <row r="10278" customFormat="1" x14ac:dyDescent="0.25"/>
    <row r="10279" customFormat="1" x14ac:dyDescent="0.25"/>
    <row r="10280" customFormat="1" x14ac:dyDescent="0.25"/>
    <row r="10281" customFormat="1" x14ac:dyDescent="0.25"/>
    <row r="10282" customFormat="1" x14ac:dyDescent="0.25"/>
    <row r="10283" customFormat="1" x14ac:dyDescent="0.25"/>
    <row r="10284" customFormat="1" x14ac:dyDescent="0.25"/>
    <row r="10285" customFormat="1" x14ac:dyDescent="0.25"/>
    <row r="10286" customFormat="1" x14ac:dyDescent="0.25"/>
    <row r="10287" customFormat="1" x14ac:dyDescent="0.25"/>
    <row r="10288" customFormat="1" x14ac:dyDescent="0.25"/>
    <row r="10289" customFormat="1" x14ac:dyDescent="0.25"/>
    <row r="10290" customFormat="1" x14ac:dyDescent="0.25"/>
    <row r="10291" customFormat="1" x14ac:dyDescent="0.25"/>
    <row r="10292" customFormat="1" x14ac:dyDescent="0.25"/>
    <row r="10293" customFormat="1" x14ac:dyDescent="0.25"/>
    <row r="10294" customFormat="1" x14ac:dyDescent="0.25"/>
    <row r="10295" customFormat="1" x14ac:dyDescent="0.25"/>
    <row r="10296" customFormat="1" x14ac:dyDescent="0.25"/>
    <row r="10297" customFormat="1" x14ac:dyDescent="0.25"/>
    <row r="10298" customFormat="1" x14ac:dyDescent="0.25"/>
    <row r="10299" customFormat="1" x14ac:dyDescent="0.25"/>
    <row r="10300" customFormat="1" x14ac:dyDescent="0.25"/>
    <row r="10301" customFormat="1" x14ac:dyDescent="0.25"/>
    <row r="10302" customFormat="1" x14ac:dyDescent="0.25"/>
    <row r="10303" customFormat="1" x14ac:dyDescent="0.25"/>
    <row r="10304" customFormat="1" x14ac:dyDescent="0.25"/>
    <row r="10305" customFormat="1" x14ac:dyDescent="0.25"/>
    <row r="10306" customFormat="1" x14ac:dyDescent="0.25"/>
    <row r="10307" customFormat="1" x14ac:dyDescent="0.25"/>
    <row r="10308" customFormat="1" x14ac:dyDescent="0.25"/>
    <row r="10309" customFormat="1" x14ac:dyDescent="0.25"/>
    <row r="10310" customFormat="1" x14ac:dyDescent="0.25"/>
    <row r="10311" customFormat="1" x14ac:dyDescent="0.25"/>
    <row r="10312" customFormat="1" x14ac:dyDescent="0.25"/>
    <row r="10313" customFormat="1" x14ac:dyDescent="0.25"/>
    <row r="10314" customFormat="1" x14ac:dyDescent="0.25"/>
    <row r="10315" customFormat="1" x14ac:dyDescent="0.25"/>
    <row r="10316" customFormat="1" x14ac:dyDescent="0.25"/>
    <row r="10317" customFormat="1" x14ac:dyDescent="0.25"/>
    <row r="10318" customFormat="1" x14ac:dyDescent="0.25"/>
    <row r="10319" customFormat="1" x14ac:dyDescent="0.25"/>
    <row r="10320" customFormat="1" x14ac:dyDescent="0.25"/>
    <row r="10321" customFormat="1" x14ac:dyDescent="0.25"/>
    <row r="10322" customFormat="1" x14ac:dyDescent="0.25"/>
    <row r="10323" customFormat="1" x14ac:dyDescent="0.25"/>
    <row r="10324" customFormat="1" x14ac:dyDescent="0.25"/>
    <row r="10325" customFormat="1" x14ac:dyDescent="0.25"/>
    <row r="10326" customFormat="1" x14ac:dyDescent="0.25"/>
    <row r="10327" customFormat="1" x14ac:dyDescent="0.25"/>
    <row r="10328" customFormat="1" x14ac:dyDescent="0.25"/>
    <row r="10329" customFormat="1" x14ac:dyDescent="0.25"/>
    <row r="10330" customFormat="1" x14ac:dyDescent="0.25"/>
    <row r="10331" customFormat="1" x14ac:dyDescent="0.25"/>
    <row r="10332" customFormat="1" x14ac:dyDescent="0.25"/>
    <row r="10333" customFormat="1" x14ac:dyDescent="0.25"/>
    <row r="10334" customFormat="1" x14ac:dyDescent="0.25"/>
    <row r="10335" customFormat="1" x14ac:dyDescent="0.25"/>
    <row r="10336" customFormat="1" x14ac:dyDescent="0.25"/>
    <row r="10337" customFormat="1" x14ac:dyDescent="0.25"/>
    <row r="10338" customFormat="1" x14ac:dyDescent="0.25"/>
    <row r="10339" customFormat="1" x14ac:dyDescent="0.25"/>
    <row r="10340" customFormat="1" x14ac:dyDescent="0.25"/>
    <row r="10341" customFormat="1" x14ac:dyDescent="0.25"/>
    <row r="10342" customFormat="1" x14ac:dyDescent="0.25"/>
    <row r="10343" customFormat="1" x14ac:dyDescent="0.25"/>
    <row r="10344" customFormat="1" x14ac:dyDescent="0.25"/>
    <row r="10345" customFormat="1" x14ac:dyDescent="0.25"/>
    <row r="10346" customFormat="1" x14ac:dyDescent="0.25"/>
    <row r="10347" customFormat="1" x14ac:dyDescent="0.25"/>
    <row r="10348" customFormat="1" x14ac:dyDescent="0.25"/>
    <row r="10349" customFormat="1" x14ac:dyDescent="0.25"/>
    <row r="10350" customFormat="1" x14ac:dyDescent="0.25"/>
    <row r="10351" customFormat="1" x14ac:dyDescent="0.25"/>
    <row r="10352" customFormat="1" x14ac:dyDescent="0.25"/>
    <row r="10353" customFormat="1" x14ac:dyDescent="0.25"/>
    <row r="10354" customFormat="1" x14ac:dyDescent="0.25"/>
    <row r="10355" customFormat="1" x14ac:dyDescent="0.25"/>
    <row r="10356" customFormat="1" x14ac:dyDescent="0.25"/>
    <row r="10357" customFormat="1" x14ac:dyDescent="0.25"/>
    <row r="10358" customFormat="1" x14ac:dyDescent="0.25"/>
    <row r="10359" customFormat="1" x14ac:dyDescent="0.25"/>
    <row r="10360" customFormat="1" x14ac:dyDescent="0.25"/>
    <row r="10361" customFormat="1" x14ac:dyDescent="0.25"/>
    <row r="10362" customFormat="1" x14ac:dyDescent="0.25"/>
    <row r="10363" customFormat="1" x14ac:dyDescent="0.25"/>
    <row r="10364" customFormat="1" x14ac:dyDescent="0.25"/>
    <row r="10365" customFormat="1" x14ac:dyDescent="0.25"/>
    <row r="10366" customFormat="1" x14ac:dyDescent="0.25"/>
    <row r="10367" customFormat="1" x14ac:dyDescent="0.25"/>
    <row r="10368" customFormat="1" x14ac:dyDescent="0.25"/>
    <row r="10369" customFormat="1" x14ac:dyDescent="0.25"/>
    <row r="10370" customFormat="1" x14ac:dyDescent="0.25"/>
    <row r="10371" customFormat="1" x14ac:dyDescent="0.25"/>
    <row r="10372" customFormat="1" x14ac:dyDescent="0.25"/>
    <row r="10373" customFormat="1" x14ac:dyDescent="0.25"/>
    <row r="10374" customFormat="1" x14ac:dyDescent="0.25"/>
    <row r="10375" customFormat="1" x14ac:dyDescent="0.25"/>
    <row r="10376" customFormat="1" x14ac:dyDescent="0.25"/>
    <row r="10377" customFormat="1" x14ac:dyDescent="0.25"/>
    <row r="10378" customFormat="1" x14ac:dyDescent="0.25"/>
    <row r="10379" customFormat="1" x14ac:dyDescent="0.25"/>
    <row r="10380" customFormat="1" x14ac:dyDescent="0.25"/>
    <row r="10381" customFormat="1" x14ac:dyDescent="0.25"/>
    <row r="10382" customFormat="1" x14ac:dyDescent="0.25"/>
    <row r="10383" customFormat="1" x14ac:dyDescent="0.25"/>
    <row r="10384" customFormat="1" x14ac:dyDescent="0.25"/>
    <row r="10385" customFormat="1" x14ac:dyDescent="0.25"/>
    <row r="10386" customFormat="1" x14ac:dyDescent="0.25"/>
    <row r="10387" customFormat="1" x14ac:dyDescent="0.25"/>
    <row r="10388" customFormat="1" x14ac:dyDescent="0.25"/>
    <row r="10389" customFormat="1" x14ac:dyDescent="0.25"/>
    <row r="10390" customFormat="1" x14ac:dyDescent="0.25"/>
    <row r="10391" customFormat="1" x14ac:dyDescent="0.25"/>
    <row r="10392" customFormat="1" x14ac:dyDescent="0.25"/>
    <row r="10393" customFormat="1" x14ac:dyDescent="0.25"/>
    <row r="10394" customFormat="1" x14ac:dyDescent="0.25"/>
    <row r="10395" customFormat="1" x14ac:dyDescent="0.25"/>
    <row r="10396" customFormat="1" x14ac:dyDescent="0.25"/>
    <row r="10397" customFormat="1" x14ac:dyDescent="0.25"/>
    <row r="10398" customFormat="1" x14ac:dyDescent="0.25"/>
    <row r="10399" customFormat="1" x14ac:dyDescent="0.25"/>
    <row r="10400" customFormat="1" x14ac:dyDescent="0.25"/>
    <row r="10401" customFormat="1" x14ac:dyDescent="0.25"/>
    <row r="10402" customFormat="1" x14ac:dyDescent="0.25"/>
    <row r="10403" customFormat="1" x14ac:dyDescent="0.25"/>
    <row r="10404" customFormat="1" x14ac:dyDescent="0.25"/>
    <row r="10405" customFormat="1" x14ac:dyDescent="0.25"/>
    <row r="10406" customFormat="1" x14ac:dyDescent="0.25"/>
    <row r="10407" customFormat="1" x14ac:dyDescent="0.25"/>
    <row r="10408" customFormat="1" x14ac:dyDescent="0.25"/>
    <row r="10409" customFormat="1" x14ac:dyDescent="0.25"/>
    <row r="10410" customFormat="1" x14ac:dyDescent="0.25"/>
    <row r="10411" customFormat="1" x14ac:dyDescent="0.25"/>
    <row r="10412" customFormat="1" x14ac:dyDescent="0.25"/>
    <row r="10413" customFormat="1" x14ac:dyDescent="0.25"/>
    <row r="10414" customFormat="1" x14ac:dyDescent="0.25"/>
    <row r="10415" customFormat="1" x14ac:dyDescent="0.25"/>
    <row r="10416" customFormat="1" x14ac:dyDescent="0.25"/>
    <row r="10417" customFormat="1" x14ac:dyDescent="0.25"/>
    <row r="10418" customFormat="1" x14ac:dyDescent="0.25"/>
    <row r="10419" customFormat="1" x14ac:dyDescent="0.25"/>
    <row r="10420" customFormat="1" x14ac:dyDescent="0.25"/>
    <row r="10421" customFormat="1" x14ac:dyDescent="0.25"/>
    <row r="10422" customFormat="1" x14ac:dyDescent="0.25"/>
    <row r="10423" customFormat="1" x14ac:dyDescent="0.25"/>
    <row r="10424" customFormat="1" x14ac:dyDescent="0.25"/>
    <row r="10425" customFormat="1" x14ac:dyDescent="0.25"/>
    <row r="10426" customFormat="1" x14ac:dyDescent="0.25"/>
    <row r="10427" customFormat="1" x14ac:dyDescent="0.25"/>
    <row r="10428" customFormat="1" x14ac:dyDescent="0.25"/>
    <row r="10429" customFormat="1" x14ac:dyDescent="0.25"/>
    <row r="10430" customFormat="1" x14ac:dyDescent="0.25"/>
    <row r="10431" customFormat="1" x14ac:dyDescent="0.25"/>
    <row r="10432" customFormat="1" x14ac:dyDescent="0.25"/>
    <row r="10433" customFormat="1" x14ac:dyDescent="0.25"/>
    <row r="10434" customFormat="1" x14ac:dyDescent="0.25"/>
    <row r="10435" customFormat="1" x14ac:dyDescent="0.25"/>
    <row r="10436" customFormat="1" x14ac:dyDescent="0.25"/>
    <row r="10437" customFormat="1" x14ac:dyDescent="0.25"/>
    <row r="10438" customFormat="1" x14ac:dyDescent="0.25"/>
    <row r="10439" customFormat="1" x14ac:dyDescent="0.25"/>
    <row r="10440" customFormat="1" x14ac:dyDescent="0.25"/>
    <row r="10441" customFormat="1" x14ac:dyDescent="0.25"/>
    <row r="10442" customFormat="1" x14ac:dyDescent="0.25"/>
    <row r="10443" customFormat="1" x14ac:dyDescent="0.25"/>
    <row r="10444" customFormat="1" x14ac:dyDescent="0.25"/>
    <row r="10445" customFormat="1" x14ac:dyDescent="0.25"/>
    <row r="10446" customFormat="1" x14ac:dyDescent="0.25"/>
    <row r="10447" customFormat="1" x14ac:dyDescent="0.25"/>
    <row r="10448" customFormat="1" x14ac:dyDescent="0.25"/>
    <row r="10449" customFormat="1" x14ac:dyDescent="0.25"/>
    <row r="10450" customFormat="1" x14ac:dyDescent="0.25"/>
    <row r="10451" customFormat="1" x14ac:dyDescent="0.25"/>
    <row r="10452" customFormat="1" x14ac:dyDescent="0.25"/>
    <row r="10453" customFormat="1" x14ac:dyDescent="0.25"/>
    <row r="10454" customFormat="1" x14ac:dyDescent="0.25"/>
    <row r="10455" customFormat="1" x14ac:dyDescent="0.25"/>
    <row r="10456" customFormat="1" x14ac:dyDescent="0.25"/>
    <row r="10457" customFormat="1" x14ac:dyDescent="0.25"/>
    <row r="10458" customFormat="1" x14ac:dyDescent="0.25"/>
    <row r="10459" customFormat="1" x14ac:dyDescent="0.25"/>
    <row r="10460" customFormat="1" x14ac:dyDescent="0.25"/>
    <row r="10461" customFormat="1" x14ac:dyDescent="0.25"/>
    <row r="10462" customFormat="1" x14ac:dyDescent="0.25"/>
    <row r="10463" customFormat="1" x14ac:dyDescent="0.25"/>
    <row r="10464" customFormat="1" x14ac:dyDescent="0.25"/>
    <row r="10465" customFormat="1" x14ac:dyDescent="0.25"/>
    <row r="10466" customFormat="1" x14ac:dyDescent="0.25"/>
    <row r="10467" customFormat="1" x14ac:dyDescent="0.25"/>
    <row r="10468" customFormat="1" x14ac:dyDescent="0.25"/>
    <row r="10469" customFormat="1" x14ac:dyDescent="0.25"/>
    <row r="10470" customFormat="1" x14ac:dyDescent="0.25"/>
    <row r="10471" customFormat="1" x14ac:dyDescent="0.25"/>
    <row r="10472" customFormat="1" x14ac:dyDescent="0.25"/>
    <row r="10473" customFormat="1" x14ac:dyDescent="0.25"/>
    <row r="10474" customFormat="1" x14ac:dyDescent="0.25"/>
    <row r="10475" customFormat="1" x14ac:dyDescent="0.25"/>
    <row r="10476" customFormat="1" x14ac:dyDescent="0.25"/>
    <row r="10477" customFormat="1" x14ac:dyDescent="0.25"/>
    <row r="10478" customFormat="1" x14ac:dyDescent="0.25"/>
    <row r="10479" customFormat="1" x14ac:dyDescent="0.25"/>
    <row r="10480" customFormat="1" x14ac:dyDescent="0.25"/>
    <row r="10481" customFormat="1" x14ac:dyDescent="0.25"/>
    <row r="10482" customFormat="1" x14ac:dyDescent="0.25"/>
    <row r="10483" customFormat="1" x14ac:dyDescent="0.25"/>
    <row r="10484" customFormat="1" x14ac:dyDescent="0.25"/>
    <row r="10485" customFormat="1" x14ac:dyDescent="0.25"/>
    <row r="10486" customFormat="1" x14ac:dyDescent="0.25"/>
    <row r="10487" customFormat="1" x14ac:dyDescent="0.25"/>
    <row r="10488" customFormat="1" x14ac:dyDescent="0.25"/>
    <row r="10489" customFormat="1" x14ac:dyDescent="0.25"/>
    <row r="10490" customFormat="1" x14ac:dyDescent="0.25"/>
    <row r="10491" customFormat="1" x14ac:dyDescent="0.25"/>
    <row r="10492" customFormat="1" x14ac:dyDescent="0.25"/>
    <row r="10493" customFormat="1" x14ac:dyDescent="0.25"/>
    <row r="10494" customFormat="1" x14ac:dyDescent="0.25"/>
    <row r="10495" customFormat="1" x14ac:dyDescent="0.25"/>
    <row r="10496" customFormat="1" x14ac:dyDescent="0.25"/>
    <row r="10497" customFormat="1" x14ac:dyDescent="0.25"/>
    <row r="10498" customFormat="1" x14ac:dyDescent="0.25"/>
    <row r="10499" customFormat="1" x14ac:dyDescent="0.25"/>
    <row r="10500" customFormat="1" x14ac:dyDescent="0.25"/>
    <row r="10501" customFormat="1" x14ac:dyDescent="0.25"/>
    <row r="10502" customFormat="1" x14ac:dyDescent="0.25"/>
    <row r="10503" customFormat="1" x14ac:dyDescent="0.25"/>
    <row r="10504" customFormat="1" x14ac:dyDescent="0.25"/>
    <row r="10505" customFormat="1" x14ac:dyDescent="0.25"/>
    <row r="10506" customFormat="1" x14ac:dyDescent="0.25"/>
    <row r="10507" customFormat="1" x14ac:dyDescent="0.25"/>
    <row r="10508" customFormat="1" x14ac:dyDescent="0.25"/>
    <row r="10509" customFormat="1" x14ac:dyDescent="0.25"/>
    <row r="10510" customFormat="1" x14ac:dyDescent="0.25"/>
    <row r="10511" customFormat="1" x14ac:dyDescent="0.25"/>
    <row r="10512" customFormat="1" x14ac:dyDescent="0.25"/>
    <row r="10513" customFormat="1" x14ac:dyDescent="0.25"/>
    <row r="10514" customFormat="1" x14ac:dyDescent="0.25"/>
    <row r="10515" customFormat="1" x14ac:dyDescent="0.25"/>
    <row r="10516" customFormat="1" x14ac:dyDescent="0.25"/>
    <row r="10517" customFormat="1" x14ac:dyDescent="0.25"/>
    <row r="10518" customFormat="1" x14ac:dyDescent="0.25"/>
    <row r="10519" customFormat="1" x14ac:dyDescent="0.25"/>
    <row r="10520" customFormat="1" x14ac:dyDescent="0.25"/>
    <row r="10521" customFormat="1" x14ac:dyDescent="0.25"/>
    <row r="10522" customFormat="1" x14ac:dyDescent="0.25"/>
    <row r="10523" customFormat="1" x14ac:dyDescent="0.25"/>
    <row r="10524" customFormat="1" x14ac:dyDescent="0.25"/>
    <row r="10525" customFormat="1" x14ac:dyDescent="0.25"/>
    <row r="10526" customFormat="1" x14ac:dyDescent="0.25"/>
    <row r="10527" customFormat="1" x14ac:dyDescent="0.25"/>
    <row r="10528" customFormat="1" x14ac:dyDescent="0.25"/>
    <row r="10529" customFormat="1" x14ac:dyDescent="0.25"/>
    <row r="10530" customFormat="1" x14ac:dyDescent="0.25"/>
    <row r="10531" customFormat="1" x14ac:dyDescent="0.25"/>
    <row r="10532" customFormat="1" x14ac:dyDescent="0.25"/>
    <row r="10533" customFormat="1" x14ac:dyDescent="0.25"/>
    <row r="10534" customFormat="1" x14ac:dyDescent="0.25"/>
    <row r="10535" customFormat="1" x14ac:dyDescent="0.25"/>
    <row r="10536" customFormat="1" x14ac:dyDescent="0.25"/>
    <row r="10537" customFormat="1" x14ac:dyDescent="0.25"/>
    <row r="10538" customFormat="1" x14ac:dyDescent="0.25"/>
    <row r="10539" customFormat="1" x14ac:dyDescent="0.25"/>
    <row r="10540" customFormat="1" x14ac:dyDescent="0.25"/>
    <row r="10541" customFormat="1" x14ac:dyDescent="0.25"/>
    <row r="10542" customFormat="1" x14ac:dyDescent="0.25"/>
    <row r="10543" customFormat="1" x14ac:dyDescent="0.25"/>
    <row r="10544" customFormat="1" x14ac:dyDescent="0.25"/>
    <row r="10545" customFormat="1" x14ac:dyDescent="0.25"/>
    <row r="10546" customFormat="1" x14ac:dyDescent="0.25"/>
    <row r="10547" customFormat="1" x14ac:dyDescent="0.25"/>
    <row r="10548" customFormat="1" x14ac:dyDescent="0.25"/>
    <row r="10549" customFormat="1" x14ac:dyDescent="0.25"/>
    <row r="10550" customFormat="1" x14ac:dyDescent="0.25"/>
    <row r="10551" customFormat="1" x14ac:dyDescent="0.25"/>
    <row r="10552" customFormat="1" x14ac:dyDescent="0.25"/>
    <row r="10553" customFormat="1" x14ac:dyDescent="0.25"/>
    <row r="10554" customFormat="1" x14ac:dyDescent="0.25"/>
    <row r="10555" customFormat="1" x14ac:dyDescent="0.25"/>
    <row r="10556" customFormat="1" x14ac:dyDescent="0.25"/>
    <row r="10557" customFormat="1" x14ac:dyDescent="0.25"/>
    <row r="10558" customFormat="1" x14ac:dyDescent="0.25"/>
    <row r="10559" customFormat="1" x14ac:dyDescent="0.25"/>
    <row r="10560" customFormat="1" x14ac:dyDescent="0.25"/>
    <row r="10561" customFormat="1" x14ac:dyDescent="0.25"/>
    <row r="10562" customFormat="1" x14ac:dyDescent="0.25"/>
    <row r="10563" customFormat="1" x14ac:dyDescent="0.25"/>
    <row r="10564" customFormat="1" x14ac:dyDescent="0.25"/>
    <row r="10565" customFormat="1" x14ac:dyDescent="0.25"/>
    <row r="10566" customFormat="1" x14ac:dyDescent="0.25"/>
    <row r="10567" customFormat="1" x14ac:dyDescent="0.25"/>
    <row r="10568" customFormat="1" x14ac:dyDescent="0.25"/>
    <row r="10569" customFormat="1" x14ac:dyDescent="0.25"/>
    <row r="10570" customFormat="1" x14ac:dyDescent="0.25"/>
    <row r="10571" customFormat="1" x14ac:dyDescent="0.25"/>
    <row r="10572" customFormat="1" x14ac:dyDescent="0.25"/>
    <row r="10573" customFormat="1" x14ac:dyDescent="0.25"/>
    <row r="10574" customFormat="1" x14ac:dyDescent="0.25"/>
    <row r="10575" customFormat="1" x14ac:dyDescent="0.25"/>
    <row r="10576" customFormat="1" x14ac:dyDescent="0.25"/>
    <row r="10577" customFormat="1" x14ac:dyDescent="0.25"/>
    <row r="10578" customFormat="1" x14ac:dyDescent="0.25"/>
    <row r="10579" customFormat="1" x14ac:dyDescent="0.25"/>
    <row r="10580" customFormat="1" x14ac:dyDescent="0.25"/>
    <row r="10581" customFormat="1" x14ac:dyDescent="0.25"/>
    <row r="10582" customFormat="1" x14ac:dyDescent="0.25"/>
    <row r="10583" customFormat="1" x14ac:dyDescent="0.25"/>
    <row r="10584" customFormat="1" x14ac:dyDescent="0.25"/>
    <row r="10585" customFormat="1" x14ac:dyDescent="0.25"/>
    <row r="10586" customFormat="1" x14ac:dyDescent="0.25"/>
    <row r="10587" customFormat="1" x14ac:dyDescent="0.25"/>
    <row r="10588" customFormat="1" x14ac:dyDescent="0.25"/>
    <row r="10589" customFormat="1" x14ac:dyDescent="0.25"/>
    <row r="10590" customFormat="1" x14ac:dyDescent="0.25"/>
    <row r="10591" customFormat="1" x14ac:dyDescent="0.25"/>
    <row r="10592" customFormat="1" x14ac:dyDescent="0.25"/>
    <row r="10593" customFormat="1" x14ac:dyDescent="0.25"/>
    <row r="10594" customFormat="1" x14ac:dyDescent="0.25"/>
    <row r="10595" customFormat="1" x14ac:dyDescent="0.25"/>
    <row r="10596" customFormat="1" x14ac:dyDescent="0.25"/>
    <row r="10597" customFormat="1" x14ac:dyDescent="0.25"/>
    <row r="10598" customFormat="1" x14ac:dyDescent="0.25"/>
    <row r="10599" customFormat="1" x14ac:dyDescent="0.25"/>
    <row r="10600" customFormat="1" x14ac:dyDescent="0.25"/>
    <row r="10601" customFormat="1" x14ac:dyDescent="0.25"/>
    <row r="10602" customFormat="1" x14ac:dyDescent="0.25"/>
    <row r="10603" customFormat="1" x14ac:dyDescent="0.25"/>
    <row r="10604" customFormat="1" x14ac:dyDescent="0.25"/>
    <row r="10605" customFormat="1" x14ac:dyDescent="0.25"/>
    <row r="10606" customFormat="1" x14ac:dyDescent="0.25"/>
    <row r="10607" customFormat="1" x14ac:dyDescent="0.25"/>
    <row r="10608" customFormat="1" x14ac:dyDescent="0.25"/>
    <row r="10609" customFormat="1" x14ac:dyDescent="0.25"/>
    <row r="10610" customFormat="1" x14ac:dyDescent="0.25"/>
    <row r="10611" customFormat="1" x14ac:dyDescent="0.25"/>
    <row r="10612" customFormat="1" x14ac:dyDescent="0.25"/>
    <row r="10613" customFormat="1" x14ac:dyDescent="0.25"/>
    <row r="10614" customFormat="1" x14ac:dyDescent="0.25"/>
    <row r="10615" customFormat="1" x14ac:dyDescent="0.25"/>
    <row r="10616" customFormat="1" x14ac:dyDescent="0.25"/>
    <row r="10617" customFormat="1" x14ac:dyDescent="0.25"/>
    <row r="10618" customFormat="1" x14ac:dyDescent="0.25"/>
    <row r="10619" customFormat="1" x14ac:dyDescent="0.25"/>
    <row r="10620" customFormat="1" x14ac:dyDescent="0.25"/>
    <row r="10621" customFormat="1" x14ac:dyDescent="0.25"/>
    <row r="10622" customFormat="1" x14ac:dyDescent="0.25"/>
    <row r="10623" customFormat="1" x14ac:dyDescent="0.25"/>
    <row r="10624" customFormat="1" x14ac:dyDescent="0.25"/>
    <row r="10625" customFormat="1" x14ac:dyDescent="0.25"/>
    <row r="10626" customFormat="1" x14ac:dyDescent="0.25"/>
    <row r="10627" customFormat="1" x14ac:dyDescent="0.25"/>
    <row r="10628" customFormat="1" x14ac:dyDescent="0.25"/>
    <row r="10629" customFormat="1" x14ac:dyDescent="0.25"/>
    <row r="10630" customFormat="1" x14ac:dyDescent="0.25"/>
    <row r="10631" customFormat="1" x14ac:dyDescent="0.25"/>
    <row r="10632" customFormat="1" x14ac:dyDescent="0.25"/>
    <row r="10633" customFormat="1" x14ac:dyDescent="0.25"/>
    <row r="10634" customFormat="1" x14ac:dyDescent="0.25"/>
    <row r="10635" customFormat="1" x14ac:dyDescent="0.25"/>
    <row r="10636" customFormat="1" x14ac:dyDescent="0.25"/>
    <row r="10637" customFormat="1" x14ac:dyDescent="0.25"/>
    <row r="10638" customFormat="1" x14ac:dyDescent="0.25"/>
    <row r="10639" customFormat="1" x14ac:dyDescent="0.25"/>
    <row r="10640" customFormat="1" x14ac:dyDescent="0.25"/>
    <row r="10641" customFormat="1" x14ac:dyDescent="0.25"/>
    <row r="10642" customFormat="1" x14ac:dyDescent="0.25"/>
    <row r="10643" customFormat="1" x14ac:dyDescent="0.25"/>
    <row r="10644" customFormat="1" x14ac:dyDescent="0.25"/>
    <row r="10645" customFormat="1" x14ac:dyDescent="0.25"/>
    <row r="10646" customFormat="1" x14ac:dyDescent="0.25"/>
    <row r="10647" customFormat="1" x14ac:dyDescent="0.25"/>
    <row r="10648" customFormat="1" x14ac:dyDescent="0.25"/>
    <row r="10649" customFormat="1" x14ac:dyDescent="0.25"/>
    <row r="10650" customFormat="1" x14ac:dyDescent="0.25"/>
    <row r="10651" customFormat="1" x14ac:dyDescent="0.25"/>
    <row r="10652" customFormat="1" x14ac:dyDescent="0.25"/>
    <row r="10653" customFormat="1" x14ac:dyDescent="0.25"/>
    <row r="10654" customFormat="1" x14ac:dyDescent="0.25"/>
    <row r="10655" customFormat="1" x14ac:dyDescent="0.25"/>
    <row r="10656" customFormat="1" x14ac:dyDescent="0.25"/>
    <row r="10657" customFormat="1" x14ac:dyDescent="0.25"/>
    <row r="10658" customFormat="1" x14ac:dyDescent="0.25"/>
    <row r="10659" customFormat="1" x14ac:dyDescent="0.25"/>
    <row r="10660" customFormat="1" x14ac:dyDescent="0.25"/>
    <row r="10661" customFormat="1" x14ac:dyDescent="0.25"/>
    <row r="10662" customFormat="1" x14ac:dyDescent="0.25"/>
    <row r="10663" customFormat="1" x14ac:dyDescent="0.25"/>
    <row r="10664" customFormat="1" x14ac:dyDescent="0.25"/>
    <row r="10665" customFormat="1" x14ac:dyDescent="0.25"/>
    <row r="10666" customFormat="1" x14ac:dyDescent="0.25"/>
    <row r="10667" customFormat="1" x14ac:dyDescent="0.25"/>
    <row r="10668" customFormat="1" x14ac:dyDescent="0.25"/>
    <row r="10669" customFormat="1" x14ac:dyDescent="0.25"/>
    <row r="10670" customFormat="1" x14ac:dyDescent="0.25"/>
    <row r="10671" customFormat="1" x14ac:dyDescent="0.25"/>
    <row r="10672" customFormat="1" x14ac:dyDescent="0.25"/>
    <row r="10673" customFormat="1" x14ac:dyDescent="0.25"/>
    <row r="10674" customFormat="1" x14ac:dyDescent="0.25"/>
    <row r="10675" customFormat="1" x14ac:dyDescent="0.25"/>
    <row r="10676" customFormat="1" x14ac:dyDescent="0.25"/>
    <row r="10677" customFormat="1" x14ac:dyDescent="0.25"/>
    <row r="10678" customFormat="1" x14ac:dyDescent="0.25"/>
    <row r="10679" customFormat="1" x14ac:dyDescent="0.25"/>
    <row r="10680" customFormat="1" x14ac:dyDescent="0.25"/>
    <row r="10681" customFormat="1" x14ac:dyDescent="0.25"/>
    <row r="10682" customFormat="1" x14ac:dyDescent="0.25"/>
    <row r="10683" customFormat="1" x14ac:dyDescent="0.25"/>
    <row r="10684" customFormat="1" x14ac:dyDescent="0.25"/>
    <row r="10685" customFormat="1" x14ac:dyDescent="0.25"/>
    <row r="10686" customFormat="1" x14ac:dyDescent="0.25"/>
    <row r="10687" customFormat="1" x14ac:dyDescent="0.25"/>
    <row r="10688" customFormat="1" x14ac:dyDescent="0.25"/>
    <row r="10689" customFormat="1" x14ac:dyDescent="0.25"/>
    <row r="10690" customFormat="1" x14ac:dyDescent="0.25"/>
    <row r="10691" customFormat="1" x14ac:dyDescent="0.25"/>
    <row r="10692" customFormat="1" x14ac:dyDescent="0.25"/>
    <row r="10693" customFormat="1" x14ac:dyDescent="0.25"/>
    <row r="10694" customFormat="1" x14ac:dyDescent="0.25"/>
    <row r="10695" customFormat="1" x14ac:dyDescent="0.25"/>
    <row r="10696" customFormat="1" x14ac:dyDescent="0.25"/>
    <row r="10697" customFormat="1" x14ac:dyDescent="0.25"/>
    <row r="10698" customFormat="1" x14ac:dyDescent="0.25"/>
    <row r="10699" customFormat="1" x14ac:dyDescent="0.25"/>
    <row r="10700" customFormat="1" x14ac:dyDescent="0.25"/>
    <row r="10701" customFormat="1" x14ac:dyDescent="0.25"/>
    <row r="10702" customFormat="1" x14ac:dyDescent="0.25"/>
    <row r="10703" customFormat="1" x14ac:dyDescent="0.25"/>
    <row r="10704" customFormat="1" x14ac:dyDescent="0.25"/>
    <row r="10705" customFormat="1" x14ac:dyDescent="0.25"/>
    <row r="10706" customFormat="1" x14ac:dyDescent="0.25"/>
    <row r="10707" customFormat="1" x14ac:dyDescent="0.25"/>
    <row r="10708" customFormat="1" x14ac:dyDescent="0.25"/>
    <row r="10709" customFormat="1" x14ac:dyDescent="0.25"/>
    <row r="10710" customFormat="1" x14ac:dyDescent="0.25"/>
    <row r="10711" customFormat="1" x14ac:dyDescent="0.25"/>
    <row r="10712" customFormat="1" x14ac:dyDescent="0.25"/>
    <row r="10713" customFormat="1" x14ac:dyDescent="0.25"/>
    <row r="10714" customFormat="1" x14ac:dyDescent="0.25"/>
    <row r="10715" customFormat="1" x14ac:dyDescent="0.25"/>
    <row r="10716" customFormat="1" x14ac:dyDescent="0.25"/>
    <row r="10717" customFormat="1" x14ac:dyDescent="0.25"/>
    <row r="10718" customFormat="1" x14ac:dyDescent="0.25"/>
    <row r="10719" customFormat="1" x14ac:dyDescent="0.25"/>
    <row r="10720" customFormat="1" x14ac:dyDescent="0.25"/>
    <row r="10721" customFormat="1" x14ac:dyDescent="0.25"/>
    <row r="10722" customFormat="1" x14ac:dyDescent="0.25"/>
    <row r="10723" customFormat="1" x14ac:dyDescent="0.25"/>
    <row r="10724" customFormat="1" x14ac:dyDescent="0.25"/>
    <row r="10725" customFormat="1" x14ac:dyDescent="0.25"/>
    <row r="10726" customFormat="1" x14ac:dyDescent="0.25"/>
    <row r="10727" customFormat="1" x14ac:dyDescent="0.25"/>
    <row r="10728" customFormat="1" x14ac:dyDescent="0.25"/>
    <row r="10729" customFormat="1" x14ac:dyDescent="0.25"/>
    <row r="10730" customFormat="1" x14ac:dyDescent="0.25"/>
    <row r="10731" customFormat="1" x14ac:dyDescent="0.25"/>
    <row r="10732" customFormat="1" x14ac:dyDescent="0.25"/>
    <row r="10733" customFormat="1" x14ac:dyDescent="0.25"/>
    <row r="10734" customFormat="1" x14ac:dyDescent="0.25"/>
    <row r="10735" customFormat="1" x14ac:dyDescent="0.25"/>
    <row r="10736" customFormat="1" x14ac:dyDescent="0.25"/>
    <row r="10737" customFormat="1" x14ac:dyDescent="0.25"/>
    <row r="10738" customFormat="1" x14ac:dyDescent="0.25"/>
    <row r="10739" customFormat="1" x14ac:dyDescent="0.25"/>
    <row r="10740" customFormat="1" x14ac:dyDescent="0.25"/>
    <row r="10741" customFormat="1" x14ac:dyDescent="0.25"/>
    <row r="10742" customFormat="1" x14ac:dyDescent="0.25"/>
    <row r="10743" customFormat="1" x14ac:dyDescent="0.25"/>
    <row r="10744" customFormat="1" x14ac:dyDescent="0.25"/>
    <row r="10745" customFormat="1" x14ac:dyDescent="0.25"/>
    <row r="10746" customFormat="1" x14ac:dyDescent="0.25"/>
    <row r="10747" customFormat="1" x14ac:dyDescent="0.25"/>
    <row r="10748" customFormat="1" x14ac:dyDescent="0.25"/>
    <row r="10749" customFormat="1" x14ac:dyDescent="0.25"/>
    <row r="10750" customFormat="1" x14ac:dyDescent="0.25"/>
    <row r="10751" customFormat="1" x14ac:dyDescent="0.25"/>
    <row r="10752" customFormat="1" x14ac:dyDescent="0.25"/>
    <row r="10753" customFormat="1" x14ac:dyDescent="0.25"/>
    <row r="10754" customFormat="1" x14ac:dyDescent="0.25"/>
    <row r="10755" customFormat="1" x14ac:dyDescent="0.25"/>
    <row r="10756" customFormat="1" x14ac:dyDescent="0.25"/>
    <row r="10757" customFormat="1" x14ac:dyDescent="0.25"/>
    <row r="10758" customFormat="1" x14ac:dyDescent="0.25"/>
    <row r="10759" customFormat="1" x14ac:dyDescent="0.25"/>
    <row r="10760" customFormat="1" x14ac:dyDescent="0.25"/>
    <row r="10761" customFormat="1" x14ac:dyDescent="0.25"/>
    <row r="10762" customFormat="1" x14ac:dyDescent="0.25"/>
    <row r="10763" customFormat="1" x14ac:dyDescent="0.25"/>
    <row r="10764" customFormat="1" x14ac:dyDescent="0.25"/>
    <row r="10765" customFormat="1" x14ac:dyDescent="0.25"/>
    <row r="10766" customFormat="1" x14ac:dyDescent="0.25"/>
    <row r="10767" customFormat="1" x14ac:dyDescent="0.25"/>
    <row r="10768" customFormat="1" x14ac:dyDescent="0.25"/>
    <row r="10769" customFormat="1" x14ac:dyDescent="0.25"/>
    <row r="10770" customFormat="1" x14ac:dyDescent="0.25"/>
    <row r="10771" customFormat="1" x14ac:dyDescent="0.25"/>
    <row r="10772" customFormat="1" x14ac:dyDescent="0.25"/>
    <row r="10773" customFormat="1" x14ac:dyDescent="0.25"/>
    <row r="10774" customFormat="1" x14ac:dyDescent="0.25"/>
    <row r="10775" customFormat="1" x14ac:dyDescent="0.25"/>
    <row r="10776" customFormat="1" x14ac:dyDescent="0.25"/>
    <row r="10777" customFormat="1" x14ac:dyDescent="0.25"/>
    <row r="10778" customFormat="1" x14ac:dyDescent="0.25"/>
    <row r="10779" customFormat="1" x14ac:dyDescent="0.25"/>
    <row r="10780" customFormat="1" x14ac:dyDescent="0.25"/>
    <row r="10781" customFormat="1" x14ac:dyDescent="0.25"/>
    <row r="10782" customFormat="1" x14ac:dyDescent="0.25"/>
    <row r="10783" customFormat="1" x14ac:dyDescent="0.25"/>
    <row r="10784" customFormat="1" x14ac:dyDescent="0.25"/>
    <row r="10785" customFormat="1" x14ac:dyDescent="0.25"/>
    <row r="10786" customFormat="1" x14ac:dyDescent="0.25"/>
    <row r="10787" customFormat="1" x14ac:dyDescent="0.25"/>
    <row r="10788" customFormat="1" x14ac:dyDescent="0.25"/>
    <row r="10789" customFormat="1" x14ac:dyDescent="0.25"/>
    <row r="10790" customFormat="1" x14ac:dyDescent="0.25"/>
    <row r="10791" customFormat="1" x14ac:dyDescent="0.25"/>
    <row r="10792" customFormat="1" x14ac:dyDescent="0.25"/>
    <row r="10793" customFormat="1" x14ac:dyDescent="0.25"/>
    <row r="10794" customFormat="1" x14ac:dyDescent="0.25"/>
    <row r="10795" customFormat="1" x14ac:dyDescent="0.25"/>
    <row r="10796" customFormat="1" x14ac:dyDescent="0.25"/>
    <row r="10797" customFormat="1" x14ac:dyDescent="0.25"/>
    <row r="10798" customFormat="1" x14ac:dyDescent="0.25"/>
    <row r="10799" customFormat="1" x14ac:dyDescent="0.25"/>
    <row r="10800" customFormat="1" x14ac:dyDescent="0.25"/>
    <row r="10801" customFormat="1" x14ac:dyDescent="0.25"/>
    <row r="10802" customFormat="1" x14ac:dyDescent="0.25"/>
    <row r="10803" customFormat="1" x14ac:dyDescent="0.25"/>
    <row r="10804" customFormat="1" x14ac:dyDescent="0.25"/>
    <row r="10805" customFormat="1" x14ac:dyDescent="0.25"/>
    <row r="10806" customFormat="1" x14ac:dyDescent="0.25"/>
    <row r="10807" customFormat="1" x14ac:dyDescent="0.25"/>
    <row r="10808" customFormat="1" x14ac:dyDescent="0.25"/>
    <row r="10809" customFormat="1" x14ac:dyDescent="0.25"/>
    <row r="10810" customFormat="1" x14ac:dyDescent="0.25"/>
    <row r="10811" customFormat="1" x14ac:dyDescent="0.25"/>
    <row r="10812" customFormat="1" x14ac:dyDescent="0.25"/>
    <row r="10813" customFormat="1" x14ac:dyDescent="0.25"/>
    <row r="10814" customFormat="1" x14ac:dyDescent="0.25"/>
    <row r="10815" customFormat="1" x14ac:dyDescent="0.25"/>
    <row r="10816" customFormat="1" x14ac:dyDescent="0.25"/>
    <row r="10817" customFormat="1" x14ac:dyDescent="0.25"/>
    <row r="10818" customFormat="1" x14ac:dyDescent="0.25"/>
    <row r="10819" customFormat="1" x14ac:dyDescent="0.25"/>
    <row r="10820" customFormat="1" x14ac:dyDescent="0.25"/>
    <row r="10821" customFormat="1" x14ac:dyDescent="0.25"/>
    <row r="10822" customFormat="1" x14ac:dyDescent="0.25"/>
    <row r="10823" customFormat="1" x14ac:dyDescent="0.25"/>
    <row r="10824" customFormat="1" x14ac:dyDescent="0.25"/>
    <row r="10825" customFormat="1" x14ac:dyDescent="0.25"/>
    <row r="10826" customFormat="1" x14ac:dyDescent="0.25"/>
    <row r="10827" customFormat="1" x14ac:dyDescent="0.25"/>
    <row r="10828" customFormat="1" x14ac:dyDescent="0.25"/>
    <row r="10829" customFormat="1" x14ac:dyDescent="0.25"/>
    <row r="10830" customFormat="1" x14ac:dyDescent="0.25"/>
    <row r="10831" customFormat="1" x14ac:dyDescent="0.25"/>
    <row r="10832" customFormat="1" x14ac:dyDescent="0.25"/>
    <row r="10833" customFormat="1" x14ac:dyDescent="0.25"/>
    <row r="10834" customFormat="1" x14ac:dyDescent="0.25"/>
    <row r="10835" customFormat="1" x14ac:dyDescent="0.25"/>
    <row r="10836" customFormat="1" x14ac:dyDescent="0.25"/>
    <row r="10837" customFormat="1" x14ac:dyDescent="0.25"/>
    <row r="10838" customFormat="1" x14ac:dyDescent="0.25"/>
    <row r="10839" customFormat="1" x14ac:dyDescent="0.25"/>
    <row r="10840" customFormat="1" x14ac:dyDescent="0.25"/>
    <row r="10841" customFormat="1" x14ac:dyDescent="0.25"/>
    <row r="10842" customFormat="1" x14ac:dyDescent="0.25"/>
    <row r="10843" customFormat="1" x14ac:dyDescent="0.25"/>
    <row r="10844" customFormat="1" x14ac:dyDescent="0.25"/>
    <row r="10845" customFormat="1" x14ac:dyDescent="0.25"/>
    <row r="10846" customFormat="1" x14ac:dyDescent="0.25"/>
    <row r="10847" customFormat="1" x14ac:dyDescent="0.25"/>
    <row r="10848" customFormat="1" x14ac:dyDescent="0.25"/>
    <row r="10849" customFormat="1" x14ac:dyDescent="0.25"/>
    <row r="10850" customFormat="1" x14ac:dyDescent="0.25"/>
    <row r="10851" customFormat="1" x14ac:dyDescent="0.25"/>
    <row r="10852" customFormat="1" x14ac:dyDescent="0.25"/>
    <row r="10853" customFormat="1" x14ac:dyDescent="0.25"/>
    <row r="10854" customFormat="1" x14ac:dyDescent="0.25"/>
    <row r="10855" customFormat="1" x14ac:dyDescent="0.25"/>
    <row r="10856" customFormat="1" x14ac:dyDescent="0.25"/>
    <row r="10857" customFormat="1" x14ac:dyDescent="0.25"/>
    <row r="10858" customFormat="1" x14ac:dyDescent="0.25"/>
    <row r="10859" customFormat="1" x14ac:dyDescent="0.25"/>
    <row r="10860" customFormat="1" x14ac:dyDescent="0.25"/>
    <row r="10861" customFormat="1" x14ac:dyDescent="0.25"/>
    <row r="10862" customFormat="1" x14ac:dyDescent="0.25"/>
    <row r="10863" customFormat="1" x14ac:dyDescent="0.25"/>
    <row r="10864" customFormat="1" x14ac:dyDescent="0.25"/>
    <row r="10865" customFormat="1" x14ac:dyDescent="0.25"/>
    <row r="10866" customFormat="1" x14ac:dyDescent="0.25"/>
    <row r="10867" customFormat="1" x14ac:dyDescent="0.25"/>
    <row r="10868" customFormat="1" x14ac:dyDescent="0.25"/>
    <row r="10869" customFormat="1" x14ac:dyDescent="0.25"/>
    <row r="10870" customFormat="1" x14ac:dyDescent="0.25"/>
    <row r="10871" customFormat="1" x14ac:dyDescent="0.25"/>
    <row r="10872" customFormat="1" x14ac:dyDescent="0.25"/>
    <row r="10873" customFormat="1" x14ac:dyDescent="0.25"/>
    <row r="10874" customFormat="1" x14ac:dyDescent="0.25"/>
    <row r="10875" customFormat="1" x14ac:dyDescent="0.25"/>
    <row r="10876" customFormat="1" x14ac:dyDescent="0.25"/>
    <row r="10877" customFormat="1" x14ac:dyDescent="0.25"/>
    <row r="10878" customFormat="1" x14ac:dyDescent="0.25"/>
    <row r="10879" customFormat="1" x14ac:dyDescent="0.25"/>
    <row r="10880" customFormat="1" x14ac:dyDescent="0.25"/>
    <row r="10881" customFormat="1" x14ac:dyDescent="0.25"/>
    <row r="10882" customFormat="1" x14ac:dyDescent="0.25"/>
    <row r="10883" customFormat="1" x14ac:dyDescent="0.25"/>
    <row r="10884" customFormat="1" x14ac:dyDescent="0.25"/>
    <row r="10885" customFormat="1" x14ac:dyDescent="0.25"/>
    <row r="10886" customFormat="1" x14ac:dyDescent="0.25"/>
    <row r="10887" customFormat="1" x14ac:dyDescent="0.25"/>
    <row r="10888" customFormat="1" x14ac:dyDescent="0.25"/>
    <row r="10889" customFormat="1" x14ac:dyDescent="0.25"/>
    <row r="10890" customFormat="1" x14ac:dyDescent="0.25"/>
    <row r="10891" customFormat="1" x14ac:dyDescent="0.25"/>
    <row r="10892" customFormat="1" x14ac:dyDescent="0.25"/>
    <row r="10893" customFormat="1" x14ac:dyDescent="0.25"/>
    <row r="10894" customFormat="1" x14ac:dyDescent="0.25"/>
    <row r="10895" customFormat="1" x14ac:dyDescent="0.25"/>
    <row r="10896" customFormat="1" x14ac:dyDescent="0.25"/>
    <row r="10897" customFormat="1" x14ac:dyDescent="0.25"/>
    <row r="10898" customFormat="1" x14ac:dyDescent="0.25"/>
    <row r="10899" customFormat="1" x14ac:dyDescent="0.25"/>
    <row r="10900" customFormat="1" x14ac:dyDescent="0.25"/>
    <row r="10901" customFormat="1" x14ac:dyDescent="0.25"/>
    <row r="10902" customFormat="1" x14ac:dyDescent="0.25"/>
    <row r="10903" customFormat="1" x14ac:dyDescent="0.25"/>
    <row r="10904" customFormat="1" x14ac:dyDescent="0.25"/>
    <row r="10905" customFormat="1" x14ac:dyDescent="0.25"/>
    <row r="10906" customFormat="1" x14ac:dyDescent="0.25"/>
    <row r="10907" customFormat="1" x14ac:dyDescent="0.25"/>
    <row r="10908" customFormat="1" x14ac:dyDescent="0.25"/>
    <row r="10909" customFormat="1" x14ac:dyDescent="0.25"/>
    <row r="10910" customFormat="1" x14ac:dyDescent="0.25"/>
    <row r="10911" customFormat="1" x14ac:dyDescent="0.25"/>
    <row r="10912" customFormat="1" x14ac:dyDescent="0.25"/>
    <row r="10913" customFormat="1" x14ac:dyDescent="0.25"/>
    <row r="10914" customFormat="1" x14ac:dyDescent="0.25"/>
    <row r="10915" customFormat="1" x14ac:dyDescent="0.25"/>
    <row r="10916" customFormat="1" x14ac:dyDescent="0.25"/>
    <row r="10917" customFormat="1" x14ac:dyDescent="0.25"/>
    <row r="10918" customFormat="1" x14ac:dyDescent="0.25"/>
    <row r="10919" customFormat="1" x14ac:dyDescent="0.25"/>
    <row r="10920" customFormat="1" x14ac:dyDescent="0.25"/>
    <row r="10921" customFormat="1" x14ac:dyDescent="0.25"/>
    <row r="10922" customFormat="1" x14ac:dyDescent="0.25"/>
    <row r="10923" customFormat="1" x14ac:dyDescent="0.25"/>
    <row r="10924" customFormat="1" x14ac:dyDescent="0.25"/>
    <row r="10925" customFormat="1" x14ac:dyDescent="0.25"/>
    <row r="10926" customFormat="1" x14ac:dyDescent="0.25"/>
    <row r="10927" customFormat="1" x14ac:dyDescent="0.25"/>
    <row r="10928" customFormat="1" x14ac:dyDescent="0.25"/>
    <row r="10929" customFormat="1" x14ac:dyDescent="0.25"/>
    <row r="10930" customFormat="1" x14ac:dyDescent="0.25"/>
    <row r="10931" customFormat="1" x14ac:dyDescent="0.25"/>
    <row r="10932" customFormat="1" x14ac:dyDescent="0.25"/>
    <row r="10933" customFormat="1" x14ac:dyDescent="0.25"/>
    <row r="10934" customFormat="1" x14ac:dyDescent="0.25"/>
    <row r="10935" customFormat="1" x14ac:dyDescent="0.25"/>
    <row r="10936" customFormat="1" x14ac:dyDescent="0.25"/>
    <row r="10937" customFormat="1" x14ac:dyDescent="0.25"/>
    <row r="10938" customFormat="1" x14ac:dyDescent="0.25"/>
    <row r="10939" customFormat="1" x14ac:dyDescent="0.25"/>
    <row r="10940" customFormat="1" x14ac:dyDescent="0.25"/>
    <row r="10941" customFormat="1" x14ac:dyDescent="0.25"/>
    <row r="10942" customFormat="1" x14ac:dyDescent="0.25"/>
    <row r="10943" customFormat="1" x14ac:dyDescent="0.25"/>
    <row r="10944" customFormat="1" x14ac:dyDescent="0.25"/>
    <row r="10945" customFormat="1" x14ac:dyDescent="0.25"/>
    <row r="10946" customFormat="1" x14ac:dyDescent="0.25"/>
    <row r="10947" customFormat="1" x14ac:dyDescent="0.25"/>
    <row r="10948" customFormat="1" x14ac:dyDescent="0.25"/>
    <row r="10949" customFormat="1" x14ac:dyDescent="0.25"/>
    <row r="10950" customFormat="1" x14ac:dyDescent="0.25"/>
    <row r="10951" customFormat="1" x14ac:dyDescent="0.25"/>
    <row r="10952" customFormat="1" x14ac:dyDescent="0.25"/>
    <row r="10953" customFormat="1" x14ac:dyDescent="0.25"/>
    <row r="10954" customFormat="1" x14ac:dyDescent="0.25"/>
    <row r="10955" customFormat="1" x14ac:dyDescent="0.25"/>
    <row r="10956" customFormat="1" x14ac:dyDescent="0.25"/>
    <row r="10957" customFormat="1" x14ac:dyDescent="0.25"/>
    <row r="10958" customFormat="1" x14ac:dyDescent="0.25"/>
    <row r="10959" customFormat="1" x14ac:dyDescent="0.25"/>
    <row r="10960" customFormat="1" x14ac:dyDescent="0.25"/>
    <row r="10961" customFormat="1" x14ac:dyDescent="0.25"/>
    <row r="10962" customFormat="1" x14ac:dyDescent="0.25"/>
    <row r="10963" customFormat="1" x14ac:dyDescent="0.25"/>
    <row r="10964" customFormat="1" x14ac:dyDescent="0.25"/>
    <row r="10965" customFormat="1" x14ac:dyDescent="0.25"/>
    <row r="10966" customFormat="1" x14ac:dyDescent="0.25"/>
    <row r="10967" customFormat="1" x14ac:dyDescent="0.25"/>
    <row r="10968" customFormat="1" x14ac:dyDescent="0.25"/>
    <row r="10969" customFormat="1" x14ac:dyDescent="0.25"/>
    <row r="10970" customFormat="1" x14ac:dyDescent="0.25"/>
    <row r="10971" customFormat="1" x14ac:dyDescent="0.25"/>
    <row r="10972" customFormat="1" x14ac:dyDescent="0.25"/>
    <row r="10973" customFormat="1" x14ac:dyDescent="0.25"/>
    <row r="10974" customFormat="1" x14ac:dyDescent="0.25"/>
    <row r="10975" customFormat="1" x14ac:dyDescent="0.25"/>
    <row r="10976" customFormat="1" x14ac:dyDescent="0.25"/>
    <row r="10977" customFormat="1" x14ac:dyDescent="0.25"/>
    <row r="10978" customFormat="1" x14ac:dyDescent="0.25"/>
    <row r="10979" customFormat="1" x14ac:dyDescent="0.25"/>
    <row r="10980" customFormat="1" x14ac:dyDescent="0.25"/>
    <row r="10981" customFormat="1" x14ac:dyDescent="0.25"/>
    <row r="10982" customFormat="1" x14ac:dyDescent="0.25"/>
    <row r="10983" customFormat="1" x14ac:dyDescent="0.25"/>
    <row r="10984" customFormat="1" x14ac:dyDescent="0.25"/>
    <row r="10985" customFormat="1" x14ac:dyDescent="0.25"/>
    <row r="10986" customFormat="1" x14ac:dyDescent="0.25"/>
    <row r="10987" customFormat="1" x14ac:dyDescent="0.25"/>
    <row r="10988" customFormat="1" x14ac:dyDescent="0.25"/>
    <row r="10989" customFormat="1" x14ac:dyDescent="0.25"/>
    <row r="10990" customFormat="1" x14ac:dyDescent="0.25"/>
    <row r="10991" customFormat="1" x14ac:dyDescent="0.25"/>
    <row r="10992" customFormat="1" x14ac:dyDescent="0.25"/>
    <row r="10993" customFormat="1" x14ac:dyDescent="0.25"/>
    <row r="10994" customFormat="1" x14ac:dyDescent="0.25"/>
    <row r="10995" customFormat="1" x14ac:dyDescent="0.25"/>
    <row r="10996" customFormat="1" x14ac:dyDescent="0.25"/>
    <row r="10997" customFormat="1" x14ac:dyDescent="0.25"/>
    <row r="10998" customFormat="1" x14ac:dyDescent="0.25"/>
    <row r="10999" customFormat="1" x14ac:dyDescent="0.25"/>
    <row r="11000" customFormat="1" x14ac:dyDescent="0.25"/>
    <row r="11001" customFormat="1" x14ac:dyDescent="0.25"/>
    <row r="11002" customFormat="1" x14ac:dyDescent="0.25"/>
    <row r="11003" customFormat="1" x14ac:dyDescent="0.25"/>
    <row r="11004" customFormat="1" x14ac:dyDescent="0.25"/>
    <row r="11005" customFormat="1" x14ac:dyDescent="0.25"/>
    <row r="11006" customFormat="1" x14ac:dyDescent="0.25"/>
    <row r="11007" customFormat="1" x14ac:dyDescent="0.25"/>
    <row r="11008" customFormat="1" x14ac:dyDescent="0.25"/>
    <row r="11009" customFormat="1" x14ac:dyDescent="0.25"/>
    <row r="11010" customFormat="1" x14ac:dyDescent="0.25"/>
    <row r="11011" customFormat="1" x14ac:dyDescent="0.25"/>
    <row r="11012" customFormat="1" x14ac:dyDescent="0.25"/>
    <row r="11013" customFormat="1" x14ac:dyDescent="0.25"/>
    <row r="11014" customFormat="1" x14ac:dyDescent="0.25"/>
    <row r="11015" customFormat="1" x14ac:dyDescent="0.25"/>
    <row r="11016" customFormat="1" x14ac:dyDescent="0.25"/>
    <row r="11017" customFormat="1" x14ac:dyDescent="0.25"/>
    <row r="11018" customFormat="1" x14ac:dyDescent="0.25"/>
    <row r="11019" customFormat="1" x14ac:dyDescent="0.25"/>
    <row r="11020" customFormat="1" x14ac:dyDescent="0.25"/>
    <row r="11021" customFormat="1" x14ac:dyDescent="0.25"/>
    <row r="11022" customFormat="1" x14ac:dyDescent="0.25"/>
    <row r="11023" customFormat="1" x14ac:dyDescent="0.25"/>
    <row r="11024" customFormat="1" x14ac:dyDescent="0.25"/>
    <row r="11025" customFormat="1" x14ac:dyDescent="0.25"/>
    <row r="11026" customFormat="1" x14ac:dyDescent="0.25"/>
    <row r="11027" customFormat="1" x14ac:dyDescent="0.25"/>
    <row r="11028" customFormat="1" x14ac:dyDescent="0.25"/>
    <row r="11029" customFormat="1" x14ac:dyDescent="0.25"/>
    <row r="11030" customFormat="1" x14ac:dyDescent="0.25"/>
    <row r="11031" customFormat="1" x14ac:dyDescent="0.25"/>
    <row r="11032" customFormat="1" x14ac:dyDescent="0.25"/>
    <row r="11033" customFormat="1" x14ac:dyDescent="0.25"/>
    <row r="11034" customFormat="1" x14ac:dyDescent="0.25"/>
    <row r="11035" customFormat="1" x14ac:dyDescent="0.25"/>
    <row r="11036" customFormat="1" x14ac:dyDescent="0.25"/>
    <row r="11037" customFormat="1" x14ac:dyDescent="0.25"/>
    <row r="11038" customFormat="1" x14ac:dyDescent="0.25"/>
    <row r="11039" customFormat="1" x14ac:dyDescent="0.25"/>
    <row r="11040" customFormat="1" x14ac:dyDescent="0.25"/>
    <row r="11041" customFormat="1" x14ac:dyDescent="0.25"/>
    <row r="11042" customFormat="1" x14ac:dyDescent="0.25"/>
    <row r="11043" customFormat="1" x14ac:dyDescent="0.25"/>
    <row r="11044" customFormat="1" x14ac:dyDescent="0.25"/>
    <row r="11045" customFormat="1" x14ac:dyDescent="0.25"/>
    <row r="11046" customFormat="1" x14ac:dyDescent="0.25"/>
    <row r="11047" customFormat="1" x14ac:dyDescent="0.25"/>
    <row r="11048" customFormat="1" x14ac:dyDescent="0.25"/>
    <row r="11049" customFormat="1" x14ac:dyDescent="0.25"/>
    <row r="11050" customFormat="1" x14ac:dyDescent="0.25"/>
    <row r="11051" customFormat="1" x14ac:dyDescent="0.25"/>
    <row r="11052" customFormat="1" x14ac:dyDescent="0.25"/>
    <row r="11053" customFormat="1" x14ac:dyDescent="0.25"/>
    <row r="11054" customFormat="1" x14ac:dyDescent="0.25"/>
    <row r="11055" customFormat="1" x14ac:dyDescent="0.25"/>
    <row r="11056" customFormat="1" x14ac:dyDescent="0.25"/>
    <row r="11057" customFormat="1" x14ac:dyDescent="0.25"/>
    <row r="11058" customFormat="1" x14ac:dyDescent="0.25"/>
    <row r="11059" customFormat="1" x14ac:dyDescent="0.25"/>
    <row r="11060" customFormat="1" x14ac:dyDescent="0.25"/>
    <row r="11061" customFormat="1" x14ac:dyDescent="0.25"/>
    <row r="11062" customFormat="1" x14ac:dyDescent="0.25"/>
    <row r="11063" customFormat="1" x14ac:dyDescent="0.25"/>
    <row r="11064" customFormat="1" x14ac:dyDescent="0.25"/>
    <row r="11065" customFormat="1" x14ac:dyDescent="0.25"/>
    <row r="11066" customFormat="1" x14ac:dyDescent="0.25"/>
    <row r="11067" customFormat="1" x14ac:dyDescent="0.25"/>
    <row r="11068" customFormat="1" x14ac:dyDescent="0.25"/>
    <row r="11069" customFormat="1" x14ac:dyDescent="0.25"/>
    <row r="11070" customFormat="1" x14ac:dyDescent="0.25"/>
    <row r="11071" customFormat="1" x14ac:dyDescent="0.25"/>
    <row r="11072" customFormat="1" x14ac:dyDescent="0.25"/>
    <row r="11073" customFormat="1" x14ac:dyDescent="0.25"/>
    <row r="11074" customFormat="1" x14ac:dyDescent="0.25"/>
    <row r="11075" customFormat="1" x14ac:dyDescent="0.25"/>
    <row r="11076" customFormat="1" x14ac:dyDescent="0.25"/>
    <row r="11077" customFormat="1" x14ac:dyDescent="0.25"/>
    <row r="11078" customFormat="1" x14ac:dyDescent="0.25"/>
    <row r="11079" customFormat="1" x14ac:dyDescent="0.25"/>
    <row r="11080" customFormat="1" x14ac:dyDescent="0.25"/>
    <row r="11081" customFormat="1" x14ac:dyDescent="0.25"/>
    <row r="11082" customFormat="1" x14ac:dyDescent="0.25"/>
    <row r="11083" customFormat="1" x14ac:dyDescent="0.25"/>
    <row r="11084" customFormat="1" x14ac:dyDescent="0.25"/>
    <row r="11085" customFormat="1" x14ac:dyDescent="0.25"/>
    <row r="11086" customFormat="1" x14ac:dyDescent="0.25"/>
    <row r="11087" customFormat="1" x14ac:dyDescent="0.25"/>
    <row r="11088" customFormat="1" x14ac:dyDescent="0.25"/>
    <row r="11089" customFormat="1" x14ac:dyDescent="0.25"/>
    <row r="11090" customFormat="1" x14ac:dyDescent="0.25"/>
    <row r="11091" customFormat="1" x14ac:dyDescent="0.25"/>
    <row r="11092" customFormat="1" x14ac:dyDescent="0.25"/>
    <row r="11093" customFormat="1" x14ac:dyDescent="0.25"/>
    <row r="11094" customFormat="1" x14ac:dyDescent="0.25"/>
    <row r="11095" customFormat="1" x14ac:dyDescent="0.25"/>
    <row r="11096" customFormat="1" x14ac:dyDescent="0.25"/>
    <row r="11097" customFormat="1" x14ac:dyDescent="0.25"/>
    <row r="11098" customFormat="1" x14ac:dyDescent="0.25"/>
    <row r="11099" customFormat="1" x14ac:dyDescent="0.25"/>
    <row r="11100" customFormat="1" x14ac:dyDescent="0.25"/>
    <row r="11101" customFormat="1" x14ac:dyDescent="0.25"/>
    <row r="11102" customFormat="1" x14ac:dyDescent="0.25"/>
    <row r="11103" customFormat="1" x14ac:dyDescent="0.25"/>
    <row r="11104" customFormat="1" x14ac:dyDescent="0.25"/>
    <row r="11105" customFormat="1" x14ac:dyDescent="0.25"/>
    <row r="11106" customFormat="1" x14ac:dyDescent="0.25"/>
    <row r="11107" customFormat="1" x14ac:dyDescent="0.25"/>
    <row r="11108" customFormat="1" x14ac:dyDescent="0.25"/>
    <row r="11109" customFormat="1" x14ac:dyDescent="0.25"/>
    <row r="11110" customFormat="1" x14ac:dyDescent="0.25"/>
    <row r="11111" customFormat="1" x14ac:dyDescent="0.25"/>
    <row r="11112" customFormat="1" x14ac:dyDescent="0.25"/>
    <row r="11113" customFormat="1" x14ac:dyDescent="0.25"/>
    <row r="11114" customFormat="1" x14ac:dyDescent="0.25"/>
    <row r="11115" customFormat="1" x14ac:dyDescent="0.25"/>
    <row r="11116" customFormat="1" x14ac:dyDescent="0.25"/>
    <row r="11117" customFormat="1" x14ac:dyDescent="0.25"/>
    <row r="11118" customFormat="1" x14ac:dyDescent="0.25"/>
    <row r="11119" customFormat="1" x14ac:dyDescent="0.25"/>
    <row r="11120" customFormat="1" x14ac:dyDescent="0.25"/>
    <row r="11121" customFormat="1" x14ac:dyDescent="0.25"/>
    <row r="11122" customFormat="1" x14ac:dyDescent="0.25"/>
    <row r="11123" customFormat="1" x14ac:dyDescent="0.25"/>
    <row r="11124" customFormat="1" x14ac:dyDescent="0.25"/>
    <row r="11125" customFormat="1" x14ac:dyDescent="0.25"/>
    <row r="11126" customFormat="1" x14ac:dyDescent="0.25"/>
    <row r="11127" customFormat="1" x14ac:dyDescent="0.25"/>
    <row r="11128" customFormat="1" x14ac:dyDescent="0.25"/>
    <row r="11129" customFormat="1" x14ac:dyDescent="0.25"/>
    <row r="11130" customFormat="1" x14ac:dyDescent="0.25"/>
    <row r="11131" customFormat="1" x14ac:dyDescent="0.25"/>
    <row r="11132" customFormat="1" x14ac:dyDescent="0.25"/>
    <row r="11133" customFormat="1" x14ac:dyDescent="0.25"/>
    <row r="11134" customFormat="1" x14ac:dyDescent="0.25"/>
    <row r="11135" customFormat="1" x14ac:dyDescent="0.25"/>
    <row r="11136" customFormat="1" x14ac:dyDescent="0.25"/>
    <row r="11137" customFormat="1" x14ac:dyDescent="0.25"/>
    <row r="11138" customFormat="1" x14ac:dyDescent="0.25"/>
    <row r="11139" customFormat="1" x14ac:dyDescent="0.25"/>
    <row r="11140" customFormat="1" x14ac:dyDescent="0.25"/>
    <row r="11141" customFormat="1" x14ac:dyDescent="0.25"/>
    <row r="11142" customFormat="1" x14ac:dyDescent="0.25"/>
    <row r="11143" customFormat="1" x14ac:dyDescent="0.25"/>
    <row r="11144" customFormat="1" x14ac:dyDescent="0.25"/>
    <row r="11145" customFormat="1" x14ac:dyDescent="0.25"/>
    <row r="11146" customFormat="1" x14ac:dyDescent="0.25"/>
    <row r="11147" customFormat="1" x14ac:dyDescent="0.25"/>
    <row r="11148" customFormat="1" x14ac:dyDescent="0.25"/>
    <row r="11149" customFormat="1" x14ac:dyDescent="0.25"/>
    <row r="11150" customFormat="1" x14ac:dyDescent="0.25"/>
    <row r="11151" customFormat="1" x14ac:dyDescent="0.25"/>
    <row r="11152" customFormat="1" x14ac:dyDescent="0.25"/>
    <row r="11153" customFormat="1" x14ac:dyDescent="0.25"/>
    <row r="11154" customFormat="1" x14ac:dyDescent="0.25"/>
    <row r="11155" customFormat="1" x14ac:dyDescent="0.25"/>
    <row r="11156" customFormat="1" x14ac:dyDescent="0.25"/>
    <row r="11157" customFormat="1" x14ac:dyDescent="0.25"/>
    <row r="11158" customFormat="1" x14ac:dyDescent="0.25"/>
    <row r="11159" customFormat="1" x14ac:dyDescent="0.25"/>
    <row r="11160" customFormat="1" x14ac:dyDescent="0.25"/>
    <row r="11161" customFormat="1" x14ac:dyDescent="0.25"/>
    <row r="11162" customFormat="1" x14ac:dyDescent="0.25"/>
    <row r="11163" customFormat="1" x14ac:dyDescent="0.25"/>
    <row r="11164" customFormat="1" x14ac:dyDescent="0.25"/>
    <row r="11165" customFormat="1" x14ac:dyDescent="0.25"/>
    <row r="11166" customFormat="1" x14ac:dyDescent="0.25"/>
    <row r="11167" customFormat="1" x14ac:dyDescent="0.25"/>
    <row r="11168" customFormat="1" x14ac:dyDescent="0.25"/>
    <row r="11169" customFormat="1" x14ac:dyDescent="0.25"/>
    <row r="11170" customFormat="1" x14ac:dyDescent="0.25"/>
    <row r="11171" customFormat="1" x14ac:dyDescent="0.25"/>
    <row r="11172" customFormat="1" x14ac:dyDescent="0.25"/>
    <row r="11173" customFormat="1" x14ac:dyDescent="0.25"/>
    <row r="11174" customFormat="1" x14ac:dyDescent="0.25"/>
    <row r="11175" customFormat="1" x14ac:dyDescent="0.25"/>
    <row r="11176" customFormat="1" x14ac:dyDescent="0.25"/>
    <row r="11177" customFormat="1" x14ac:dyDescent="0.25"/>
    <row r="11178" customFormat="1" x14ac:dyDescent="0.25"/>
    <row r="11179" customFormat="1" x14ac:dyDescent="0.25"/>
    <row r="11180" customFormat="1" x14ac:dyDescent="0.25"/>
    <row r="11181" customFormat="1" x14ac:dyDescent="0.25"/>
    <row r="11182" customFormat="1" x14ac:dyDescent="0.25"/>
    <row r="11183" customFormat="1" x14ac:dyDescent="0.25"/>
    <row r="11184" customFormat="1" x14ac:dyDescent="0.25"/>
    <row r="11185" customFormat="1" x14ac:dyDescent="0.25"/>
    <row r="11186" customFormat="1" x14ac:dyDescent="0.25"/>
    <row r="11187" customFormat="1" x14ac:dyDescent="0.25"/>
    <row r="11188" customFormat="1" x14ac:dyDescent="0.25"/>
    <row r="11189" customFormat="1" x14ac:dyDescent="0.25"/>
    <row r="11190" customFormat="1" x14ac:dyDescent="0.25"/>
    <row r="11191" customFormat="1" x14ac:dyDescent="0.25"/>
    <row r="11192" customFormat="1" x14ac:dyDescent="0.25"/>
    <row r="11193" customFormat="1" x14ac:dyDescent="0.25"/>
    <row r="11194" customFormat="1" x14ac:dyDescent="0.25"/>
    <row r="11195" customFormat="1" x14ac:dyDescent="0.25"/>
    <row r="11196" customFormat="1" x14ac:dyDescent="0.25"/>
    <row r="11197" customFormat="1" x14ac:dyDescent="0.25"/>
    <row r="11198" customFormat="1" x14ac:dyDescent="0.25"/>
    <row r="11199" customFormat="1" x14ac:dyDescent="0.25"/>
    <row r="11200" customFormat="1" x14ac:dyDescent="0.25"/>
    <row r="11201" customFormat="1" x14ac:dyDescent="0.25"/>
    <row r="11202" customFormat="1" x14ac:dyDescent="0.25"/>
    <row r="11203" customFormat="1" x14ac:dyDescent="0.25"/>
    <row r="11204" customFormat="1" x14ac:dyDescent="0.25"/>
    <row r="11205" customFormat="1" x14ac:dyDescent="0.25"/>
    <row r="11206" customFormat="1" x14ac:dyDescent="0.25"/>
    <row r="11207" customFormat="1" x14ac:dyDescent="0.25"/>
    <row r="11208" customFormat="1" x14ac:dyDescent="0.25"/>
    <row r="11209" customFormat="1" x14ac:dyDescent="0.25"/>
    <row r="11210" customFormat="1" x14ac:dyDescent="0.25"/>
    <row r="11211" customFormat="1" x14ac:dyDescent="0.25"/>
    <row r="11212" customFormat="1" x14ac:dyDescent="0.25"/>
    <row r="11213" customFormat="1" x14ac:dyDescent="0.25"/>
    <row r="11214" customFormat="1" x14ac:dyDescent="0.25"/>
    <row r="11215" customFormat="1" x14ac:dyDescent="0.25"/>
    <row r="11216" customFormat="1" x14ac:dyDescent="0.25"/>
    <row r="11217" customFormat="1" x14ac:dyDescent="0.25"/>
    <row r="11218" customFormat="1" x14ac:dyDescent="0.25"/>
    <row r="11219" customFormat="1" x14ac:dyDescent="0.25"/>
    <row r="11220" customFormat="1" x14ac:dyDescent="0.25"/>
    <row r="11221" customFormat="1" x14ac:dyDescent="0.25"/>
    <row r="11222" customFormat="1" x14ac:dyDescent="0.25"/>
    <row r="11223" customFormat="1" x14ac:dyDescent="0.25"/>
    <row r="11224" customFormat="1" x14ac:dyDescent="0.25"/>
    <row r="11225" customFormat="1" x14ac:dyDescent="0.25"/>
    <row r="11226" customFormat="1" x14ac:dyDescent="0.25"/>
    <row r="11227" customFormat="1" x14ac:dyDescent="0.25"/>
    <row r="11228" customFormat="1" x14ac:dyDescent="0.25"/>
    <row r="11229" customFormat="1" x14ac:dyDescent="0.25"/>
    <row r="11230" customFormat="1" x14ac:dyDescent="0.25"/>
    <row r="11231" customFormat="1" x14ac:dyDescent="0.25"/>
    <row r="11232" customFormat="1" x14ac:dyDescent="0.25"/>
    <row r="11233" customFormat="1" x14ac:dyDescent="0.25"/>
    <row r="11234" customFormat="1" x14ac:dyDescent="0.25"/>
    <row r="11235" customFormat="1" x14ac:dyDescent="0.25"/>
    <row r="11236" customFormat="1" x14ac:dyDescent="0.25"/>
    <row r="11237" customFormat="1" x14ac:dyDescent="0.25"/>
    <row r="11238" customFormat="1" x14ac:dyDescent="0.25"/>
    <row r="11239" customFormat="1" x14ac:dyDescent="0.25"/>
    <row r="11240" customFormat="1" x14ac:dyDescent="0.25"/>
    <row r="11241" customFormat="1" x14ac:dyDescent="0.25"/>
    <row r="11242" customFormat="1" x14ac:dyDescent="0.25"/>
    <row r="11243" customFormat="1" x14ac:dyDescent="0.25"/>
    <row r="11244" customFormat="1" x14ac:dyDescent="0.25"/>
    <row r="11245" customFormat="1" x14ac:dyDescent="0.25"/>
    <row r="11246" customFormat="1" x14ac:dyDescent="0.25"/>
    <row r="11247" customFormat="1" x14ac:dyDescent="0.25"/>
    <row r="11248" customFormat="1" x14ac:dyDescent="0.25"/>
    <row r="11249" customFormat="1" x14ac:dyDescent="0.25"/>
    <row r="11250" customFormat="1" x14ac:dyDescent="0.25"/>
    <row r="11251" customFormat="1" x14ac:dyDescent="0.25"/>
    <row r="11252" customFormat="1" x14ac:dyDescent="0.25"/>
    <row r="11253" customFormat="1" x14ac:dyDescent="0.25"/>
    <row r="11254" customFormat="1" x14ac:dyDescent="0.25"/>
    <row r="11255" customFormat="1" x14ac:dyDescent="0.25"/>
    <row r="11256" customFormat="1" x14ac:dyDescent="0.25"/>
    <row r="11257" customFormat="1" x14ac:dyDescent="0.25"/>
    <row r="11258" customFormat="1" x14ac:dyDescent="0.25"/>
    <row r="11259" customFormat="1" x14ac:dyDescent="0.25"/>
    <row r="11260" customFormat="1" x14ac:dyDescent="0.25"/>
    <row r="11261" customFormat="1" x14ac:dyDescent="0.25"/>
    <row r="11262" customFormat="1" x14ac:dyDescent="0.25"/>
    <row r="11263" customFormat="1" x14ac:dyDescent="0.25"/>
    <row r="11264" customFormat="1" x14ac:dyDescent="0.25"/>
    <row r="11265" customFormat="1" x14ac:dyDescent="0.25"/>
    <row r="11266" customFormat="1" x14ac:dyDescent="0.25"/>
    <row r="11267" customFormat="1" x14ac:dyDescent="0.25"/>
    <row r="11268" customFormat="1" x14ac:dyDescent="0.25"/>
    <row r="11269" customFormat="1" x14ac:dyDescent="0.25"/>
    <row r="11270" customFormat="1" x14ac:dyDescent="0.25"/>
    <row r="11271" customFormat="1" x14ac:dyDescent="0.25"/>
    <row r="11272" customFormat="1" x14ac:dyDescent="0.25"/>
    <row r="11273" customFormat="1" x14ac:dyDescent="0.25"/>
    <row r="11274" customFormat="1" x14ac:dyDescent="0.25"/>
    <row r="11275" customFormat="1" x14ac:dyDescent="0.25"/>
    <row r="11276" customFormat="1" x14ac:dyDescent="0.25"/>
    <row r="11277" customFormat="1" x14ac:dyDescent="0.25"/>
    <row r="11278" customFormat="1" x14ac:dyDescent="0.25"/>
    <row r="11279" customFormat="1" x14ac:dyDescent="0.25"/>
    <row r="11280" customFormat="1" x14ac:dyDescent="0.25"/>
    <row r="11281" customFormat="1" x14ac:dyDescent="0.25"/>
    <row r="11282" customFormat="1" x14ac:dyDescent="0.25"/>
    <row r="11283" customFormat="1" x14ac:dyDescent="0.25"/>
    <row r="11284" customFormat="1" x14ac:dyDescent="0.25"/>
    <row r="11285" customFormat="1" x14ac:dyDescent="0.25"/>
    <row r="11286" customFormat="1" x14ac:dyDescent="0.25"/>
    <row r="11287" customFormat="1" x14ac:dyDescent="0.25"/>
    <row r="11288" customFormat="1" x14ac:dyDescent="0.25"/>
    <row r="11289" customFormat="1" x14ac:dyDescent="0.25"/>
    <row r="11290" customFormat="1" x14ac:dyDescent="0.25"/>
    <row r="11291" customFormat="1" x14ac:dyDescent="0.25"/>
    <row r="11292" customFormat="1" x14ac:dyDescent="0.25"/>
    <row r="11293" customFormat="1" x14ac:dyDescent="0.25"/>
    <row r="11294" customFormat="1" x14ac:dyDescent="0.25"/>
    <row r="11295" customFormat="1" x14ac:dyDescent="0.25"/>
    <row r="11296" customFormat="1" x14ac:dyDescent="0.25"/>
    <row r="11297" customFormat="1" x14ac:dyDescent="0.25"/>
    <row r="11298" customFormat="1" x14ac:dyDescent="0.25"/>
    <row r="11299" customFormat="1" x14ac:dyDescent="0.25"/>
    <row r="11300" customFormat="1" x14ac:dyDescent="0.25"/>
    <row r="11301" customFormat="1" x14ac:dyDescent="0.25"/>
    <row r="11302" customFormat="1" x14ac:dyDescent="0.25"/>
    <row r="11303" customFormat="1" x14ac:dyDescent="0.25"/>
    <row r="11304" customFormat="1" x14ac:dyDescent="0.25"/>
    <row r="11305" customFormat="1" x14ac:dyDescent="0.25"/>
    <row r="11306" customFormat="1" x14ac:dyDescent="0.25"/>
    <row r="11307" customFormat="1" x14ac:dyDescent="0.25"/>
    <row r="11308" customFormat="1" x14ac:dyDescent="0.25"/>
    <row r="11309" customFormat="1" x14ac:dyDescent="0.25"/>
    <row r="11310" customFormat="1" x14ac:dyDescent="0.25"/>
    <row r="11311" customFormat="1" x14ac:dyDescent="0.25"/>
    <row r="11312" customFormat="1" x14ac:dyDescent="0.25"/>
    <row r="11313" customFormat="1" x14ac:dyDescent="0.25"/>
    <row r="11314" customFormat="1" x14ac:dyDescent="0.25"/>
    <row r="11315" customFormat="1" x14ac:dyDescent="0.25"/>
    <row r="11316" customFormat="1" x14ac:dyDescent="0.25"/>
    <row r="11317" customFormat="1" x14ac:dyDescent="0.25"/>
    <row r="11318" customFormat="1" x14ac:dyDescent="0.25"/>
    <row r="11319" customFormat="1" x14ac:dyDescent="0.25"/>
    <row r="11320" customFormat="1" x14ac:dyDescent="0.25"/>
    <row r="11321" customFormat="1" x14ac:dyDescent="0.25"/>
    <row r="11322" customFormat="1" x14ac:dyDescent="0.25"/>
    <row r="11323" customFormat="1" x14ac:dyDescent="0.25"/>
    <row r="11324" customFormat="1" x14ac:dyDescent="0.25"/>
    <row r="11325" customFormat="1" x14ac:dyDescent="0.25"/>
    <row r="11326" customFormat="1" x14ac:dyDescent="0.25"/>
    <row r="11327" customFormat="1" x14ac:dyDescent="0.25"/>
    <row r="11328" customFormat="1" x14ac:dyDescent="0.25"/>
    <row r="11329" customFormat="1" x14ac:dyDescent="0.25"/>
    <row r="11330" customFormat="1" x14ac:dyDescent="0.25"/>
    <row r="11331" customFormat="1" x14ac:dyDescent="0.25"/>
    <row r="11332" customFormat="1" x14ac:dyDescent="0.25"/>
    <row r="11333" customFormat="1" x14ac:dyDescent="0.25"/>
    <row r="11334" customFormat="1" x14ac:dyDescent="0.25"/>
    <row r="11335" customFormat="1" x14ac:dyDescent="0.25"/>
    <row r="11336" customFormat="1" x14ac:dyDescent="0.25"/>
    <row r="11337" customFormat="1" x14ac:dyDescent="0.25"/>
    <row r="11338" customFormat="1" x14ac:dyDescent="0.25"/>
    <row r="11339" customFormat="1" x14ac:dyDescent="0.25"/>
    <row r="11340" customFormat="1" x14ac:dyDescent="0.25"/>
    <row r="11341" customFormat="1" x14ac:dyDescent="0.25"/>
    <row r="11342" customFormat="1" x14ac:dyDescent="0.25"/>
    <row r="11343" customFormat="1" x14ac:dyDescent="0.25"/>
    <row r="11344" customFormat="1" x14ac:dyDescent="0.25"/>
    <row r="11345" customFormat="1" x14ac:dyDescent="0.25"/>
    <row r="11346" customFormat="1" x14ac:dyDescent="0.25"/>
    <row r="11347" customFormat="1" x14ac:dyDescent="0.25"/>
    <row r="11348" customFormat="1" x14ac:dyDescent="0.25"/>
    <row r="11349" customFormat="1" x14ac:dyDescent="0.25"/>
    <row r="11350" customFormat="1" x14ac:dyDescent="0.25"/>
    <row r="11351" customFormat="1" x14ac:dyDescent="0.25"/>
    <row r="11352" customFormat="1" x14ac:dyDescent="0.25"/>
    <row r="11353" customFormat="1" x14ac:dyDescent="0.25"/>
    <row r="11354" customFormat="1" x14ac:dyDescent="0.25"/>
    <row r="11355" customFormat="1" x14ac:dyDescent="0.25"/>
    <row r="11356" customFormat="1" x14ac:dyDescent="0.25"/>
    <row r="11357" customFormat="1" x14ac:dyDescent="0.25"/>
    <row r="11358" customFormat="1" x14ac:dyDescent="0.25"/>
    <row r="11359" customFormat="1" x14ac:dyDescent="0.25"/>
    <row r="11360" customFormat="1" x14ac:dyDescent="0.25"/>
    <row r="11361" customFormat="1" x14ac:dyDescent="0.25"/>
    <row r="11362" customFormat="1" x14ac:dyDescent="0.25"/>
    <row r="11363" customFormat="1" x14ac:dyDescent="0.25"/>
    <row r="11364" customFormat="1" x14ac:dyDescent="0.25"/>
    <row r="11365" customFormat="1" x14ac:dyDescent="0.25"/>
    <row r="11366" customFormat="1" x14ac:dyDescent="0.25"/>
    <row r="11367" customFormat="1" x14ac:dyDescent="0.25"/>
    <row r="11368" customFormat="1" x14ac:dyDescent="0.25"/>
    <row r="11369" customFormat="1" x14ac:dyDescent="0.25"/>
    <row r="11370" customFormat="1" x14ac:dyDescent="0.25"/>
    <row r="11371" customFormat="1" x14ac:dyDescent="0.25"/>
    <row r="11372" customFormat="1" x14ac:dyDescent="0.25"/>
    <row r="11373" customFormat="1" x14ac:dyDescent="0.25"/>
    <row r="11374" customFormat="1" x14ac:dyDescent="0.25"/>
    <row r="11375" customFormat="1" x14ac:dyDescent="0.25"/>
    <row r="11376" customFormat="1" x14ac:dyDescent="0.25"/>
    <row r="11377" customFormat="1" x14ac:dyDescent="0.25"/>
    <row r="11378" customFormat="1" x14ac:dyDescent="0.25"/>
    <row r="11379" customFormat="1" x14ac:dyDescent="0.25"/>
    <row r="11380" customFormat="1" x14ac:dyDescent="0.25"/>
    <row r="11381" customFormat="1" x14ac:dyDescent="0.25"/>
    <row r="11382" customFormat="1" x14ac:dyDescent="0.25"/>
    <row r="11383" customFormat="1" x14ac:dyDescent="0.25"/>
    <row r="11384" customFormat="1" x14ac:dyDescent="0.25"/>
    <row r="11385" customFormat="1" x14ac:dyDescent="0.25"/>
    <row r="11386" customFormat="1" x14ac:dyDescent="0.25"/>
    <row r="11387" customFormat="1" x14ac:dyDescent="0.25"/>
    <row r="11388" customFormat="1" x14ac:dyDescent="0.25"/>
    <row r="11389" customFormat="1" x14ac:dyDescent="0.25"/>
    <row r="11390" customFormat="1" x14ac:dyDescent="0.25"/>
    <row r="11391" customFormat="1" x14ac:dyDescent="0.25"/>
    <row r="11392" customFormat="1" x14ac:dyDescent="0.25"/>
    <row r="11393" customFormat="1" x14ac:dyDescent="0.25"/>
    <row r="11394" customFormat="1" x14ac:dyDescent="0.25"/>
    <row r="11395" customFormat="1" x14ac:dyDescent="0.25"/>
    <row r="11396" customFormat="1" x14ac:dyDescent="0.25"/>
    <row r="11397" customFormat="1" x14ac:dyDescent="0.25"/>
    <row r="11398" customFormat="1" x14ac:dyDescent="0.25"/>
    <row r="11399" customFormat="1" x14ac:dyDescent="0.25"/>
    <row r="11400" customFormat="1" x14ac:dyDescent="0.25"/>
    <row r="11401" customFormat="1" x14ac:dyDescent="0.25"/>
    <row r="11402" customFormat="1" x14ac:dyDescent="0.25"/>
    <row r="11403" customFormat="1" x14ac:dyDescent="0.25"/>
    <row r="11404" customFormat="1" x14ac:dyDescent="0.25"/>
    <row r="11405" customFormat="1" x14ac:dyDescent="0.25"/>
    <row r="11406" customFormat="1" x14ac:dyDescent="0.25"/>
    <row r="11407" customFormat="1" x14ac:dyDescent="0.25"/>
    <row r="11408" customFormat="1" x14ac:dyDescent="0.25"/>
    <row r="11409" customFormat="1" x14ac:dyDescent="0.25"/>
    <row r="11410" customFormat="1" x14ac:dyDescent="0.25"/>
    <row r="11411" customFormat="1" x14ac:dyDescent="0.25"/>
    <row r="11412" customFormat="1" x14ac:dyDescent="0.25"/>
    <row r="11413" customFormat="1" x14ac:dyDescent="0.25"/>
    <row r="11414" customFormat="1" x14ac:dyDescent="0.25"/>
    <row r="11415" customFormat="1" x14ac:dyDescent="0.25"/>
    <row r="11416" customFormat="1" x14ac:dyDescent="0.25"/>
    <row r="11417" customFormat="1" x14ac:dyDescent="0.25"/>
    <row r="11418" customFormat="1" x14ac:dyDescent="0.25"/>
    <row r="11419" customFormat="1" x14ac:dyDescent="0.25"/>
    <row r="11420" customFormat="1" x14ac:dyDescent="0.25"/>
    <row r="11421" customFormat="1" x14ac:dyDescent="0.25"/>
    <row r="11422" customFormat="1" x14ac:dyDescent="0.25"/>
    <row r="11423" customFormat="1" x14ac:dyDescent="0.25"/>
    <row r="11424" customFormat="1" x14ac:dyDescent="0.25"/>
    <row r="11425" customFormat="1" x14ac:dyDescent="0.25"/>
    <row r="11426" customFormat="1" x14ac:dyDescent="0.25"/>
    <row r="11427" customFormat="1" x14ac:dyDescent="0.25"/>
    <row r="11428" customFormat="1" x14ac:dyDescent="0.25"/>
    <row r="11429" customFormat="1" x14ac:dyDescent="0.25"/>
    <row r="11430" customFormat="1" x14ac:dyDescent="0.25"/>
    <row r="11431" customFormat="1" x14ac:dyDescent="0.25"/>
    <row r="11432" customFormat="1" x14ac:dyDescent="0.25"/>
    <row r="11433" customFormat="1" x14ac:dyDescent="0.25"/>
    <row r="11434" customFormat="1" x14ac:dyDescent="0.25"/>
    <row r="11435" customFormat="1" x14ac:dyDescent="0.25"/>
    <row r="11436" customFormat="1" x14ac:dyDescent="0.25"/>
    <row r="11437" customFormat="1" x14ac:dyDescent="0.25"/>
    <row r="11438" customFormat="1" x14ac:dyDescent="0.25"/>
    <row r="11439" customFormat="1" x14ac:dyDescent="0.25"/>
    <row r="11440" customFormat="1" x14ac:dyDescent="0.25"/>
    <row r="11441" customFormat="1" x14ac:dyDescent="0.25"/>
    <row r="11442" customFormat="1" x14ac:dyDescent="0.25"/>
    <row r="11443" customFormat="1" x14ac:dyDescent="0.25"/>
    <row r="11444" customFormat="1" x14ac:dyDescent="0.25"/>
    <row r="11445" customFormat="1" x14ac:dyDescent="0.25"/>
    <row r="11446" customFormat="1" x14ac:dyDescent="0.25"/>
    <row r="11447" customFormat="1" x14ac:dyDescent="0.25"/>
    <row r="11448" customFormat="1" x14ac:dyDescent="0.25"/>
    <row r="11449" customFormat="1" x14ac:dyDescent="0.25"/>
    <row r="11450" customFormat="1" x14ac:dyDescent="0.25"/>
    <row r="11451" customFormat="1" x14ac:dyDescent="0.25"/>
    <row r="11452" customFormat="1" x14ac:dyDescent="0.25"/>
    <row r="11453" customFormat="1" x14ac:dyDescent="0.25"/>
    <row r="11454" customFormat="1" x14ac:dyDescent="0.25"/>
    <row r="11455" customFormat="1" x14ac:dyDescent="0.25"/>
    <row r="11456" customFormat="1" x14ac:dyDescent="0.25"/>
    <row r="11457" customFormat="1" x14ac:dyDescent="0.25"/>
    <row r="11458" customFormat="1" x14ac:dyDescent="0.25"/>
    <row r="11459" customFormat="1" x14ac:dyDescent="0.25"/>
    <row r="11460" customFormat="1" x14ac:dyDescent="0.25"/>
    <row r="11461" customFormat="1" x14ac:dyDescent="0.25"/>
    <row r="11462" customFormat="1" x14ac:dyDescent="0.25"/>
    <row r="11463" customFormat="1" x14ac:dyDescent="0.25"/>
    <row r="11464" customFormat="1" x14ac:dyDescent="0.25"/>
    <row r="11465" customFormat="1" x14ac:dyDescent="0.25"/>
    <row r="11466" customFormat="1" x14ac:dyDescent="0.25"/>
    <row r="11467" customFormat="1" x14ac:dyDescent="0.25"/>
    <row r="11468" customFormat="1" x14ac:dyDescent="0.25"/>
    <row r="11469" customFormat="1" x14ac:dyDescent="0.25"/>
    <row r="11470" customFormat="1" x14ac:dyDescent="0.25"/>
    <row r="11471" customFormat="1" x14ac:dyDescent="0.25"/>
    <row r="11472" customFormat="1" x14ac:dyDescent="0.25"/>
    <row r="11473" customFormat="1" x14ac:dyDescent="0.25"/>
    <row r="11474" customFormat="1" x14ac:dyDescent="0.25"/>
    <row r="11475" customFormat="1" x14ac:dyDescent="0.25"/>
    <row r="11476" customFormat="1" x14ac:dyDescent="0.25"/>
    <row r="11477" customFormat="1" x14ac:dyDescent="0.25"/>
    <row r="11478" customFormat="1" x14ac:dyDescent="0.25"/>
    <row r="11479" customFormat="1" x14ac:dyDescent="0.25"/>
    <row r="11480" customFormat="1" x14ac:dyDescent="0.25"/>
    <row r="11481" customFormat="1" x14ac:dyDescent="0.25"/>
    <row r="11482" customFormat="1" x14ac:dyDescent="0.25"/>
    <row r="11483" customFormat="1" x14ac:dyDescent="0.25"/>
    <row r="11484" customFormat="1" x14ac:dyDescent="0.25"/>
    <row r="11485" customFormat="1" x14ac:dyDescent="0.25"/>
    <row r="11486" customFormat="1" x14ac:dyDescent="0.25"/>
    <row r="11487" customFormat="1" x14ac:dyDescent="0.25"/>
    <row r="11488" customFormat="1" x14ac:dyDescent="0.25"/>
    <row r="11489" customFormat="1" x14ac:dyDescent="0.25"/>
    <row r="11490" customFormat="1" x14ac:dyDescent="0.25"/>
    <row r="11491" customFormat="1" x14ac:dyDescent="0.25"/>
    <row r="11492" customFormat="1" x14ac:dyDescent="0.25"/>
    <row r="11493" customFormat="1" x14ac:dyDescent="0.25"/>
    <row r="11494" customFormat="1" x14ac:dyDescent="0.25"/>
    <row r="11495" customFormat="1" x14ac:dyDescent="0.25"/>
    <row r="11496" customFormat="1" x14ac:dyDescent="0.25"/>
    <row r="11497" customFormat="1" x14ac:dyDescent="0.25"/>
    <row r="11498" customFormat="1" x14ac:dyDescent="0.25"/>
    <row r="11499" customFormat="1" x14ac:dyDescent="0.25"/>
    <row r="11500" customFormat="1" x14ac:dyDescent="0.25"/>
    <row r="11501" customFormat="1" x14ac:dyDescent="0.25"/>
    <row r="11502" customFormat="1" x14ac:dyDescent="0.25"/>
    <row r="11503" customFormat="1" x14ac:dyDescent="0.25"/>
    <row r="11504" customFormat="1" x14ac:dyDescent="0.25"/>
    <row r="11505" customFormat="1" x14ac:dyDescent="0.25"/>
    <row r="11506" customFormat="1" x14ac:dyDescent="0.25"/>
    <row r="11507" customFormat="1" x14ac:dyDescent="0.25"/>
    <row r="11508" customFormat="1" x14ac:dyDescent="0.25"/>
    <row r="11509" customFormat="1" x14ac:dyDescent="0.25"/>
    <row r="11510" customFormat="1" x14ac:dyDescent="0.25"/>
    <row r="11511" customFormat="1" x14ac:dyDescent="0.25"/>
    <row r="11512" customFormat="1" x14ac:dyDescent="0.25"/>
    <row r="11513" customFormat="1" x14ac:dyDescent="0.25"/>
    <row r="11514" customFormat="1" x14ac:dyDescent="0.25"/>
    <row r="11515" customFormat="1" x14ac:dyDescent="0.25"/>
    <row r="11516" customFormat="1" x14ac:dyDescent="0.25"/>
    <row r="11517" customFormat="1" x14ac:dyDescent="0.25"/>
    <row r="11518" customFormat="1" x14ac:dyDescent="0.25"/>
    <row r="11519" customFormat="1" x14ac:dyDescent="0.25"/>
    <row r="11520" customFormat="1" x14ac:dyDescent="0.25"/>
    <row r="11521" customFormat="1" x14ac:dyDescent="0.25"/>
    <row r="11522" customFormat="1" x14ac:dyDescent="0.25"/>
    <row r="11523" customFormat="1" x14ac:dyDescent="0.25"/>
    <row r="11524" customFormat="1" x14ac:dyDescent="0.25"/>
    <row r="11525" customFormat="1" x14ac:dyDescent="0.25"/>
    <row r="11526" customFormat="1" x14ac:dyDescent="0.25"/>
    <row r="11527" customFormat="1" x14ac:dyDescent="0.25"/>
    <row r="11528" customFormat="1" x14ac:dyDescent="0.25"/>
    <row r="11529" customFormat="1" x14ac:dyDescent="0.25"/>
    <row r="11530" customFormat="1" x14ac:dyDescent="0.25"/>
    <row r="11531" customFormat="1" x14ac:dyDescent="0.25"/>
    <row r="11532" customFormat="1" x14ac:dyDescent="0.25"/>
    <row r="11533" customFormat="1" x14ac:dyDescent="0.25"/>
    <row r="11534" customFormat="1" x14ac:dyDescent="0.25"/>
    <row r="11535" customFormat="1" x14ac:dyDescent="0.25"/>
    <row r="11536" customFormat="1" x14ac:dyDescent="0.25"/>
    <row r="11537" customFormat="1" x14ac:dyDescent="0.25"/>
    <row r="11538" customFormat="1" x14ac:dyDescent="0.25"/>
    <row r="11539" customFormat="1" x14ac:dyDescent="0.25"/>
    <row r="11540" customFormat="1" x14ac:dyDescent="0.25"/>
    <row r="11541" customFormat="1" x14ac:dyDescent="0.25"/>
    <row r="11542" customFormat="1" x14ac:dyDescent="0.25"/>
    <row r="11543" customFormat="1" x14ac:dyDescent="0.25"/>
    <row r="11544" customFormat="1" x14ac:dyDescent="0.25"/>
    <row r="11545" customFormat="1" x14ac:dyDescent="0.25"/>
    <row r="11546" customFormat="1" x14ac:dyDescent="0.25"/>
    <row r="11547" customFormat="1" x14ac:dyDescent="0.25"/>
    <row r="11548" customFormat="1" x14ac:dyDescent="0.25"/>
    <row r="11549" customFormat="1" x14ac:dyDescent="0.25"/>
    <row r="11550" customFormat="1" x14ac:dyDescent="0.25"/>
    <row r="11551" customFormat="1" x14ac:dyDescent="0.25"/>
    <row r="11552" customFormat="1" x14ac:dyDescent="0.25"/>
    <row r="11553" customFormat="1" x14ac:dyDescent="0.25"/>
    <row r="11554" customFormat="1" x14ac:dyDescent="0.25"/>
    <row r="11555" customFormat="1" x14ac:dyDescent="0.25"/>
    <row r="11556" customFormat="1" x14ac:dyDescent="0.25"/>
    <row r="11557" customFormat="1" x14ac:dyDescent="0.25"/>
    <row r="11558" customFormat="1" x14ac:dyDescent="0.25"/>
    <row r="11559" customFormat="1" x14ac:dyDescent="0.25"/>
    <row r="11560" customFormat="1" x14ac:dyDescent="0.25"/>
    <row r="11561" customFormat="1" x14ac:dyDescent="0.25"/>
    <row r="11562" customFormat="1" x14ac:dyDescent="0.25"/>
    <row r="11563" customFormat="1" x14ac:dyDescent="0.25"/>
    <row r="11564" customFormat="1" x14ac:dyDescent="0.25"/>
    <row r="11565" customFormat="1" x14ac:dyDescent="0.25"/>
    <row r="11566" customFormat="1" x14ac:dyDescent="0.25"/>
    <row r="11567" customFormat="1" x14ac:dyDescent="0.25"/>
    <row r="11568" customFormat="1" x14ac:dyDescent="0.25"/>
    <row r="11569" customFormat="1" x14ac:dyDescent="0.25"/>
    <row r="11570" customFormat="1" x14ac:dyDescent="0.25"/>
    <row r="11571" customFormat="1" x14ac:dyDescent="0.25"/>
    <row r="11572" customFormat="1" x14ac:dyDescent="0.25"/>
    <row r="11573" customFormat="1" x14ac:dyDescent="0.25"/>
    <row r="11574" customFormat="1" x14ac:dyDescent="0.25"/>
    <row r="11575" customFormat="1" x14ac:dyDescent="0.25"/>
    <row r="11576" customFormat="1" x14ac:dyDescent="0.25"/>
    <row r="11577" customFormat="1" x14ac:dyDescent="0.25"/>
    <row r="11578" customFormat="1" x14ac:dyDescent="0.25"/>
    <row r="11579" customFormat="1" x14ac:dyDescent="0.25"/>
    <row r="11580" customFormat="1" x14ac:dyDescent="0.25"/>
    <row r="11581" customFormat="1" x14ac:dyDescent="0.25"/>
    <row r="11582" customFormat="1" x14ac:dyDescent="0.25"/>
    <row r="11583" customFormat="1" x14ac:dyDescent="0.25"/>
    <row r="11584" customFormat="1" x14ac:dyDescent="0.25"/>
    <row r="11585" customFormat="1" x14ac:dyDescent="0.25"/>
    <row r="11586" customFormat="1" x14ac:dyDescent="0.25"/>
    <row r="11587" customFormat="1" x14ac:dyDescent="0.25"/>
    <row r="11588" customFormat="1" x14ac:dyDescent="0.25"/>
    <row r="11589" customFormat="1" x14ac:dyDescent="0.25"/>
    <row r="11590" customFormat="1" x14ac:dyDescent="0.25"/>
    <row r="11591" customFormat="1" x14ac:dyDescent="0.25"/>
    <row r="11592" customFormat="1" x14ac:dyDescent="0.25"/>
    <row r="11593" customFormat="1" x14ac:dyDescent="0.25"/>
    <row r="11594" customFormat="1" x14ac:dyDescent="0.25"/>
    <row r="11595" customFormat="1" x14ac:dyDescent="0.25"/>
    <row r="11596" customFormat="1" x14ac:dyDescent="0.25"/>
    <row r="11597" customFormat="1" x14ac:dyDescent="0.25"/>
    <row r="11598" customFormat="1" x14ac:dyDescent="0.25"/>
    <row r="11599" customFormat="1" x14ac:dyDescent="0.25"/>
    <row r="11600" customFormat="1" x14ac:dyDescent="0.25"/>
    <row r="11601" customFormat="1" x14ac:dyDescent="0.25"/>
    <row r="11602" customFormat="1" x14ac:dyDescent="0.25"/>
    <row r="11603" customFormat="1" x14ac:dyDescent="0.25"/>
    <row r="11604" customFormat="1" x14ac:dyDescent="0.25"/>
    <row r="11605" customFormat="1" x14ac:dyDescent="0.25"/>
    <row r="11606" customFormat="1" x14ac:dyDescent="0.25"/>
    <row r="11607" customFormat="1" x14ac:dyDescent="0.25"/>
    <row r="11608" customFormat="1" x14ac:dyDescent="0.25"/>
    <row r="11609" customFormat="1" x14ac:dyDescent="0.25"/>
    <row r="11610" customFormat="1" x14ac:dyDescent="0.25"/>
    <row r="11611" customFormat="1" x14ac:dyDescent="0.25"/>
    <row r="11612" customFormat="1" x14ac:dyDescent="0.25"/>
    <row r="11613" customFormat="1" x14ac:dyDescent="0.25"/>
    <row r="11614" customFormat="1" x14ac:dyDescent="0.25"/>
    <row r="11615" customFormat="1" x14ac:dyDescent="0.25"/>
    <row r="11616" customFormat="1" x14ac:dyDescent="0.25"/>
    <row r="11617" customFormat="1" x14ac:dyDescent="0.25"/>
    <row r="11618" customFormat="1" x14ac:dyDescent="0.25"/>
    <row r="11619" customFormat="1" x14ac:dyDescent="0.25"/>
    <row r="11620" customFormat="1" x14ac:dyDescent="0.25"/>
    <row r="11621" customFormat="1" x14ac:dyDescent="0.25"/>
    <row r="11622" customFormat="1" x14ac:dyDescent="0.25"/>
    <row r="11623" customFormat="1" x14ac:dyDescent="0.25"/>
    <row r="11624" customFormat="1" x14ac:dyDescent="0.25"/>
    <row r="11625" customFormat="1" x14ac:dyDescent="0.25"/>
    <row r="11626" customFormat="1" x14ac:dyDescent="0.25"/>
    <row r="11627" customFormat="1" x14ac:dyDescent="0.25"/>
    <row r="11628" customFormat="1" x14ac:dyDescent="0.25"/>
    <row r="11629" customFormat="1" x14ac:dyDescent="0.25"/>
    <row r="11630" customFormat="1" x14ac:dyDescent="0.25"/>
    <row r="11631" customFormat="1" x14ac:dyDescent="0.25"/>
    <row r="11632" customFormat="1" x14ac:dyDescent="0.25"/>
    <row r="11633" customFormat="1" x14ac:dyDescent="0.25"/>
    <row r="11634" customFormat="1" x14ac:dyDescent="0.25"/>
    <row r="11635" customFormat="1" x14ac:dyDescent="0.25"/>
    <row r="11636" customFormat="1" x14ac:dyDescent="0.25"/>
    <row r="11637" customFormat="1" x14ac:dyDescent="0.25"/>
    <row r="11638" customFormat="1" x14ac:dyDescent="0.25"/>
    <row r="11639" customFormat="1" x14ac:dyDescent="0.25"/>
    <row r="11640" customFormat="1" x14ac:dyDescent="0.25"/>
    <row r="11641" customFormat="1" x14ac:dyDescent="0.25"/>
    <row r="11642" customFormat="1" x14ac:dyDescent="0.25"/>
    <row r="11643" customFormat="1" x14ac:dyDescent="0.25"/>
    <row r="11644" customFormat="1" x14ac:dyDescent="0.25"/>
    <row r="11645" customFormat="1" x14ac:dyDescent="0.25"/>
    <row r="11646" customFormat="1" x14ac:dyDescent="0.25"/>
    <row r="11647" customFormat="1" x14ac:dyDescent="0.25"/>
    <row r="11648" customFormat="1" x14ac:dyDescent="0.25"/>
    <row r="11649" customFormat="1" x14ac:dyDescent="0.25"/>
    <row r="11650" customFormat="1" x14ac:dyDescent="0.25"/>
    <row r="11651" customFormat="1" x14ac:dyDescent="0.25"/>
    <row r="11652" customFormat="1" x14ac:dyDescent="0.25"/>
    <row r="11653" customFormat="1" x14ac:dyDescent="0.25"/>
    <row r="11654" customFormat="1" x14ac:dyDescent="0.25"/>
    <row r="11655" customFormat="1" x14ac:dyDescent="0.25"/>
    <row r="11656" customFormat="1" x14ac:dyDescent="0.25"/>
    <row r="11657" customFormat="1" x14ac:dyDescent="0.25"/>
    <row r="11658" customFormat="1" x14ac:dyDescent="0.25"/>
    <row r="11659" customFormat="1" x14ac:dyDescent="0.25"/>
    <row r="11660" customFormat="1" x14ac:dyDescent="0.25"/>
    <row r="11661" customFormat="1" x14ac:dyDescent="0.25"/>
    <row r="11662" customFormat="1" x14ac:dyDescent="0.25"/>
    <row r="11663" customFormat="1" x14ac:dyDescent="0.25"/>
    <row r="11664" customFormat="1" x14ac:dyDescent="0.25"/>
    <row r="11665" customFormat="1" x14ac:dyDescent="0.25"/>
    <row r="11666" customFormat="1" x14ac:dyDescent="0.25"/>
    <row r="11667" customFormat="1" x14ac:dyDescent="0.25"/>
    <row r="11668" customFormat="1" x14ac:dyDescent="0.25"/>
    <row r="11669" customFormat="1" x14ac:dyDescent="0.25"/>
    <row r="11670" customFormat="1" x14ac:dyDescent="0.25"/>
    <row r="11671" customFormat="1" x14ac:dyDescent="0.25"/>
    <row r="11672" customFormat="1" x14ac:dyDescent="0.25"/>
    <row r="11673" customFormat="1" x14ac:dyDescent="0.25"/>
    <row r="11674" customFormat="1" x14ac:dyDescent="0.25"/>
    <row r="11675" customFormat="1" x14ac:dyDescent="0.25"/>
    <row r="11676" customFormat="1" x14ac:dyDescent="0.25"/>
    <row r="11677" customFormat="1" x14ac:dyDescent="0.25"/>
    <row r="11678" customFormat="1" x14ac:dyDescent="0.25"/>
    <row r="11679" customFormat="1" x14ac:dyDescent="0.25"/>
    <row r="11680" customFormat="1" x14ac:dyDescent="0.25"/>
    <row r="11681" customFormat="1" x14ac:dyDescent="0.25"/>
    <row r="11682" customFormat="1" x14ac:dyDescent="0.25"/>
    <row r="11683" customFormat="1" x14ac:dyDescent="0.25"/>
    <row r="11684" customFormat="1" x14ac:dyDescent="0.25"/>
    <row r="11685" customFormat="1" x14ac:dyDescent="0.25"/>
    <row r="11686" customFormat="1" x14ac:dyDescent="0.25"/>
    <row r="11687" customFormat="1" x14ac:dyDescent="0.25"/>
    <row r="11688" customFormat="1" x14ac:dyDescent="0.25"/>
    <row r="11689" customFormat="1" x14ac:dyDescent="0.25"/>
    <row r="11690" customFormat="1" x14ac:dyDescent="0.25"/>
    <row r="11691" customFormat="1" x14ac:dyDescent="0.25"/>
    <row r="11692" customFormat="1" x14ac:dyDescent="0.25"/>
    <row r="11693" customFormat="1" x14ac:dyDescent="0.25"/>
    <row r="11694" customFormat="1" x14ac:dyDescent="0.25"/>
    <row r="11695" customFormat="1" x14ac:dyDescent="0.25"/>
    <row r="11696" customFormat="1" x14ac:dyDescent="0.25"/>
    <row r="11697" customFormat="1" x14ac:dyDescent="0.25"/>
    <row r="11698" customFormat="1" x14ac:dyDescent="0.25"/>
    <row r="11699" customFormat="1" x14ac:dyDescent="0.25"/>
    <row r="11700" customFormat="1" x14ac:dyDescent="0.25"/>
    <row r="11701" customFormat="1" x14ac:dyDescent="0.25"/>
    <row r="11702" customFormat="1" x14ac:dyDescent="0.25"/>
    <row r="11703" customFormat="1" x14ac:dyDescent="0.25"/>
    <row r="11704" customFormat="1" x14ac:dyDescent="0.25"/>
    <row r="11705" customFormat="1" x14ac:dyDescent="0.25"/>
    <row r="11706" customFormat="1" x14ac:dyDescent="0.25"/>
    <row r="11707" customFormat="1" x14ac:dyDescent="0.25"/>
    <row r="11708" customFormat="1" x14ac:dyDescent="0.25"/>
    <row r="11709" customFormat="1" x14ac:dyDescent="0.25"/>
    <row r="11710" customFormat="1" x14ac:dyDescent="0.25"/>
    <row r="11711" customFormat="1" x14ac:dyDescent="0.25"/>
    <row r="11712" customFormat="1" x14ac:dyDescent="0.25"/>
    <row r="11713" customFormat="1" x14ac:dyDescent="0.25"/>
    <row r="11714" customFormat="1" x14ac:dyDescent="0.25"/>
    <row r="11715" customFormat="1" x14ac:dyDescent="0.25"/>
    <row r="11716" customFormat="1" x14ac:dyDescent="0.25"/>
    <row r="11717" customFormat="1" x14ac:dyDescent="0.25"/>
    <row r="11718" customFormat="1" x14ac:dyDescent="0.25"/>
    <row r="11719" customFormat="1" x14ac:dyDescent="0.25"/>
    <row r="11720" customFormat="1" x14ac:dyDescent="0.25"/>
    <row r="11721" customFormat="1" x14ac:dyDescent="0.25"/>
    <row r="11722" customFormat="1" x14ac:dyDescent="0.25"/>
    <row r="11723" customFormat="1" x14ac:dyDescent="0.25"/>
    <row r="11724" customFormat="1" x14ac:dyDescent="0.25"/>
    <row r="11725" customFormat="1" x14ac:dyDescent="0.25"/>
    <row r="11726" customFormat="1" x14ac:dyDescent="0.25"/>
    <row r="11727" customFormat="1" x14ac:dyDescent="0.25"/>
    <row r="11728" customFormat="1" x14ac:dyDescent="0.25"/>
    <row r="11729" customFormat="1" x14ac:dyDescent="0.25"/>
    <row r="11730" customFormat="1" x14ac:dyDescent="0.25"/>
    <row r="11731" customFormat="1" x14ac:dyDescent="0.25"/>
    <row r="11732" customFormat="1" x14ac:dyDescent="0.25"/>
    <row r="11733" customFormat="1" x14ac:dyDescent="0.25"/>
    <row r="11734" customFormat="1" x14ac:dyDescent="0.25"/>
    <row r="11735" customFormat="1" x14ac:dyDescent="0.25"/>
    <row r="11736" customFormat="1" x14ac:dyDescent="0.25"/>
    <row r="11737" customFormat="1" x14ac:dyDescent="0.25"/>
    <row r="11738" customFormat="1" x14ac:dyDescent="0.25"/>
    <row r="11739" customFormat="1" x14ac:dyDescent="0.25"/>
    <row r="11740" customFormat="1" x14ac:dyDescent="0.25"/>
    <row r="11741" customFormat="1" x14ac:dyDescent="0.25"/>
    <row r="11742" customFormat="1" x14ac:dyDescent="0.25"/>
    <row r="11743" customFormat="1" x14ac:dyDescent="0.25"/>
    <row r="11744" customFormat="1" x14ac:dyDescent="0.25"/>
    <row r="11745" customFormat="1" x14ac:dyDescent="0.25"/>
    <row r="11746" customFormat="1" x14ac:dyDescent="0.25"/>
    <row r="11747" customFormat="1" x14ac:dyDescent="0.25"/>
    <row r="11748" customFormat="1" x14ac:dyDescent="0.25"/>
    <row r="11749" customFormat="1" x14ac:dyDescent="0.25"/>
    <row r="11750" customFormat="1" x14ac:dyDescent="0.25"/>
    <row r="11751" customFormat="1" x14ac:dyDescent="0.25"/>
    <row r="11752" customFormat="1" x14ac:dyDescent="0.25"/>
    <row r="11753" customFormat="1" x14ac:dyDescent="0.25"/>
    <row r="11754" customFormat="1" x14ac:dyDescent="0.25"/>
    <row r="11755" customFormat="1" x14ac:dyDescent="0.25"/>
    <row r="11756" customFormat="1" x14ac:dyDescent="0.25"/>
    <row r="11757" customFormat="1" x14ac:dyDescent="0.25"/>
    <row r="11758" customFormat="1" x14ac:dyDescent="0.25"/>
    <row r="11759" customFormat="1" x14ac:dyDescent="0.25"/>
    <row r="11760" customFormat="1" x14ac:dyDescent="0.25"/>
    <row r="11761" customFormat="1" x14ac:dyDescent="0.25"/>
    <row r="11762" customFormat="1" x14ac:dyDescent="0.25"/>
    <row r="11763" customFormat="1" x14ac:dyDescent="0.25"/>
    <row r="11764" customFormat="1" x14ac:dyDescent="0.25"/>
    <row r="11765" customFormat="1" x14ac:dyDescent="0.25"/>
    <row r="11766" customFormat="1" x14ac:dyDescent="0.25"/>
    <row r="11767" customFormat="1" x14ac:dyDescent="0.25"/>
    <row r="11768" customFormat="1" x14ac:dyDescent="0.25"/>
    <row r="11769" customFormat="1" x14ac:dyDescent="0.25"/>
    <row r="11770" customFormat="1" x14ac:dyDescent="0.25"/>
    <row r="11771" customFormat="1" x14ac:dyDescent="0.25"/>
    <row r="11772" customFormat="1" x14ac:dyDescent="0.25"/>
    <row r="11773" customFormat="1" x14ac:dyDescent="0.25"/>
    <row r="11774" customFormat="1" x14ac:dyDescent="0.25"/>
    <row r="11775" customFormat="1" x14ac:dyDescent="0.25"/>
    <row r="11776" customFormat="1" x14ac:dyDescent="0.25"/>
    <row r="11777" customFormat="1" x14ac:dyDescent="0.25"/>
    <row r="11778" customFormat="1" x14ac:dyDescent="0.25"/>
    <row r="11779" customFormat="1" x14ac:dyDescent="0.25"/>
    <row r="11780" customFormat="1" x14ac:dyDescent="0.25"/>
    <row r="11781" customFormat="1" x14ac:dyDescent="0.25"/>
    <row r="11782" customFormat="1" x14ac:dyDescent="0.25"/>
    <row r="11783" customFormat="1" x14ac:dyDescent="0.25"/>
    <row r="11784" customFormat="1" x14ac:dyDescent="0.25"/>
    <row r="11785" customFormat="1" x14ac:dyDescent="0.25"/>
    <row r="11786" customFormat="1" x14ac:dyDescent="0.25"/>
    <row r="11787" customFormat="1" x14ac:dyDescent="0.25"/>
    <row r="11788" customFormat="1" x14ac:dyDescent="0.25"/>
    <row r="11789" customFormat="1" x14ac:dyDescent="0.25"/>
    <row r="11790" customFormat="1" x14ac:dyDescent="0.25"/>
    <row r="11791" customFormat="1" x14ac:dyDescent="0.25"/>
    <row r="11792" customFormat="1" x14ac:dyDescent="0.25"/>
    <row r="11793" customFormat="1" x14ac:dyDescent="0.25"/>
    <row r="11794" customFormat="1" x14ac:dyDescent="0.25"/>
    <row r="11795" customFormat="1" x14ac:dyDescent="0.25"/>
    <row r="11796" customFormat="1" x14ac:dyDescent="0.25"/>
    <row r="11797" customFormat="1" x14ac:dyDescent="0.25"/>
    <row r="11798" customFormat="1" x14ac:dyDescent="0.25"/>
    <row r="11799" customFormat="1" x14ac:dyDescent="0.25"/>
    <row r="11800" customFormat="1" x14ac:dyDescent="0.25"/>
    <row r="11801" customFormat="1" x14ac:dyDescent="0.25"/>
    <row r="11802" customFormat="1" x14ac:dyDescent="0.25"/>
    <row r="11803" customFormat="1" x14ac:dyDescent="0.25"/>
    <row r="11804" customFormat="1" x14ac:dyDescent="0.25"/>
    <row r="11805" customFormat="1" x14ac:dyDescent="0.25"/>
    <row r="11806" customFormat="1" x14ac:dyDescent="0.25"/>
    <row r="11807" customFormat="1" x14ac:dyDescent="0.25"/>
    <row r="11808" customFormat="1" x14ac:dyDescent="0.25"/>
    <row r="11809" customFormat="1" x14ac:dyDescent="0.25"/>
    <row r="11810" customFormat="1" x14ac:dyDescent="0.25"/>
    <row r="11811" customFormat="1" x14ac:dyDescent="0.25"/>
    <row r="11812" customFormat="1" x14ac:dyDescent="0.25"/>
    <row r="11813" customFormat="1" x14ac:dyDescent="0.25"/>
    <row r="11814" customFormat="1" x14ac:dyDescent="0.25"/>
    <row r="11815" customFormat="1" x14ac:dyDescent="0.25"/>
    <row r="11816" customFormat="1" x14ac:dyDescent="0.25"/>
    <row r="11817" customFormat="1" x14ac:dyDescent="0.25"/>
    <row r="11818" customFormat="1" x14ac:dyDescent="0.25"/>
    <row r="11819" customFormat="1" x14ac:dyDescent="0.25"/>
    <row r="11820" customFormat="1" x14ac:dyDescent="0.25"/>
    <row r="11821" customFormat="1" x14ac:dyDescent="0.25"/>
    <row r="11822" customFormat="1" x14ac:dyDescent="0.25"/>
    <row r="11823" customFormat="1" x14ac:dyDescent="0.25"/>
    <row r="11824" customFormat="1" x14ac:dyDescent="0.25"/>
    <row r="11825" customFormat="1" x14ac:dyDescent="0.25"/>
    <row r="11826" customFormat="1" x14ac:dyDescent="0.25"/>
    <row r="11827" customFormat="1" x14ac:dyDescent="0.25"/>
    <row r="11828" customFormat="1" x14ac:dyDescent="0.25"/>
    <row r="11829" customFormat="1" x14ac:dyDescent="0.25"/>
    <row r="11830" customFormat="1" x14ac:dyDescent="0.25"/>
    <row r="11831" customFormat="1" x14ac:dyDescent="0.25"/>
    <row r="11832" customFormat="1" x14ac:dyDescent="0.25"/>
    <row r="11833" customFormat="1" x14ac:dyDescent="0.25"/>
    <row r="11834" customFormat="1" x14ac:dyDescent="0.25"/>
    <row r="11835" customFormat="1" x14ac:dyDescent="0.25"/>
    <row r="11836" customFormat="1" x14ac:dyDescent="0.25"/>
    <row r="11837" customFormat="1" x14ac:dyDescent="0.25"/>
    <row r="11838" customFormat="1" x14ac:dyDescent="0.25"/>
    <row r="11839" customFormat="1" x14ac:dyDescent="0.25"/>
    <row r="11840" customFormat="1" x14ac:dyDescent="0.25"/>
    <row r="11841" customFormat="1" x14ac:dyDescent="0.25"/>
    <row r="11842" customFormat="1" x14ac:dyDescent="0.25"/>
    <row r="11843" customFormat="1" x14ac:dyDescent="0.25"/>
    <row r="11844" customFormat="1" x14ac:dyDescent="0.25"/>
    <row r="11845" customFormat="1" x14ac:dyDescent="0.25"/>
    <row r="11846" customFormat="1" x14ac:dyDescent="0.25"/>
    <row r="11847" customFormat="1" x14ac:dyDescent="0.25"/>
    <row r="11848" customFormat="1" x14ac:dyDescent="0.25"/>
    <row r="11849" customFormat="1" x14ac:dyDescent="0.25"/>
    <row r="11850" customFormat="1" x14ac:dyDescent="0.25"/>
    <row r="11851" customFormat="1" x14ac:dyDescent="0.25"/>
    <row r="11852" customFormat="1" x14ac:dyDescent="0.25"/>
    <row r="11853" customFormat="1" x14ac:dyDescent="0.25"/>
    <row r="11854" customFormat="1" x14ac:dyDescent="0.25"/>
    <row r="11855" customFormat="1" x14ac:dyDescent="0.25"/>
    <row r="11856" customFormat="1" x14ac:dyDescent="0.25"/>
    <row r="11857" customFormat="1" x14ac:dyDescent="0.25"/>
    <row r="11858" customFormat="1" x14ac:dyDescent="0.25"/>
    <row r="11859" customFormat="1" x14ac:dyDescent="0.25"/>
    <row r="11860" customFormat="1" x14ac:dyDescent="0.25"/>
    <row r="11861" customFormat="1" x14ac:dyDescent="0.25"/>
    <row r="11862" customFormat="1" x14ac:dyDescent="0.25"/>
    <row r="11863" customFormat="1" x14ac:dyDescent="0.25"/>
    <row r="11864" customFormat="1" x14ac:dyDescent="0.25"/>
    <row r="11865" customFormat="1" x14ac:dyDescent="0.25"/>
    <row r="11866" customFormat="1" x14ac:dyDescent="0.25"/>
    <row r="11867" customFormat="1" x14ac:dyDescent="0.25"/>
    <row r="11868" customFormat="1" x14ac:dyDescent="0.25"/>
    <row r="11869" customFormat="1" x14ac:dyDescent="0.25"/>
    <row r="11870" customFormat="1" x14ac:dyDescent="0.25"/>
    <row r="11871" customFormat="1" x14ac:dyDescent="0.25"/>
    <row r="11872" customFormat="1" x14ac:dyDescent="0.25"/>
    <row r="11873" customFormat="1" x14ac:dyDescent="0.25"/>
    <row r="11874" customFormat="1" x14ac:dyDescent="0.25"/>
    <row r="11875" customFormat="1" x14ac:dyDescent="0.25"/>
    <row r="11876" customFormat="1" x14ac:dyDescent="0.25"/>
    <row r="11877" customFormat="1" x14ac:dyDescent="0.25"/>
    <row r="11878" customFormat="1" x14ac:dyDescent="0.25"/>
    <row r="11879" customFormat="1" x14ac:dyDescent="0.25"/>
    <row r="11880" customFormat="1" x14ac:dyDescent="0.25"/>
    <row r="11881" customFormat="1" x14ac:dyDescent="0.25"/>
    <row r="11882" customFormat="1" x14ac:dyDescent="0.25"/>
    <row r="11883" customFormat="1" x14ac:dyDescent="0.25"/>
    <row r="11884" customFormat="1" x14ac:dyDescent="0.25"/>
    <row r="11885" customFormat="1" x14ac:dyDescent="0.25"/>
    <row r="11886" customFormat="1" x14ac:dyDescent="0.25"/>
    <row r="11887" customFormat="1" x14ac:dyDescent="0.25"/>
    <row r="11888" customFormat="1" x14ac:dyDescent="0.25"/>
    <row r="11889" customFormat="1" x14ac:dyDescent="0.25"/>
    <row r="11890" customFormat="1" x14ac:dyDescent="0.25"/>
    <row r="11891" customFormat="1" x14ac:dyDescent="0.25"/>
    <row r="11892" customFormat="1" x14ac:dyDescent="0.25"/>
    <row r="11893" customFormat="1" x14ac:dyDescent="0.25"/>
    <row r="11894" customFormat="1" x14ac:dyDescent="0.25"/>
    <row r="11895" customFormat="1" x14ac:dyDescent="0.25"/>
    <row r="11896" customFormat="1" x14ac:dyDescent="0.25"/>
    <row r="11897" customFormat="1" x14ac:dyDescent="0.25"/>
    <row r="11898" customFormat="1" x14ac:dyDescent="0.25"/>
    <row r="11899" customFormat="1" x14ac:dyDescent="0.25"/>
    <row r="11900" customFormat="1" x14ac:dyDescent="0.25"/>
    <row r="11901" customFormat="1" x14ac:dyDescent="0.25"/>
    <row r="11902" customFormat="1" x14ac:dyDescent="0.25"/>
    <row r="11903" customFormat="1" x14ac:dyDescent="0.25"/>
    <row r="11904" customFormat="1" x14ac:dyDescent="0.25"/>
    <row r="11905" customFormat="1" x14ac:dyDescent="0.25"/>
    <row r="11906" customFormat="1" x14ac:dyDescent="0.25"/>
    <row r="11907" customFormat="1" x14ac:dyDescent="0.25"/>
    <row r="11908" customFormat="1" x14ac:dyDescent="0.25"/>
    <row r="11909" customFormat="1" x14ac:dyDescent="0.25"/>
    <row r="11910" customFormat="1" x14ac:dyDescent="0.25"/>
    <row r="11911" customFormat="1" x14ac:dyDescent="0.25"/>
    <row r="11912" customFormat="1" x14ac:dyDescent="0.25"/>
    <row r="11913" customFormat="1" x14ac:dyDescent="0.25"/>
    <row r="11914" customFormat="1" x14ac:dyDescent="0.25"/>
    <row r="11915" customFormat="1" x14ac:dyDescent="0.25"/>
    <row r="11916" customFormat="1" x14ac:dyDescent="0.25"/>
    <row r="11917" customFormat="1" x14ac:dyDescent="0.25"/>
    <row r="11918" customFormat="1" x14ac:dyDescent="0.25"/>
    <row r="11919" customFormat="1" x14ac:dyDescent="0.25"/>
    <row r="11920" customFormat="1" x14ac:dyDescent="0.25"/>
    <row r="11921" customFormat="1" x14ac:dyDescent="0.25"/>
    <row r="11922" customFormat="1" x14ac:dyDescent="0.25"/>
    <row r="11923" customFormat="1" x14ac:dyDescent="0.25"/>
    <row r="11924" customFormat="1" x14ac:dyDescent="0.25"/>
    <row r="11925" customFormat="1" x14ac:dyDescent="0.25"/>
    <row r="11926" customFormat="1" x14ac:dyDescent="0.25"/>
    <row r="11927" customFormat="1" x14ac:dyDescent="0.25"/>
    <row r="11928" customFormat="1" x14ac:dyDescent="0.25"/>
    <row r="11929" customFormat="1" x14ac:dyDescent="0.25"/>
    <row r="11930" customFormat="1" x14ac:dyDescent="0.25"/>
    <row r="11931" customFormat="1" x14ac:dyDescent="0.25"/>
    <row r="11932" customFormat="1" x14ac:dyDescent="0.25"/>
    <row r="11933" customFormat="1" x14ac:dyDescent="0.25"/>
    <row r="11934" customFormat="1" x14ac:dyDescent="0.25"/>
    <row r="11935" customFormat="1" x14ac:dyDescent="0.25"/>
    <row r="11936" customFormat="1" x14ac:dyDescent="0.25"/>
    <row r="11937" customFormat="1" x14ac:dyDescent="0.25"/>
    <row r="11938" customFormat="1" x14ac:dyDescent="0.25"/>
    <row r="11939" customFormat="1" x14ac:dyDescent="0.25"/>
    <row r="11940" customFormat="1" x14ac:dyDescent="0.25"/>
    <row r="11941" customFormat="1" x14ac:dyDescent="0.25"/>
    <row r="11942" customFormat="1" x14ac:dyDescent="0.25"/>
    <row r="11943" customFormat="1" x14ac:dyDescent="0.25"/>
    <row r="11944" customFormat="1" x14ac:dyDescent="0.25"/>
    <row r="11945" customFormat="1" x14ac:dyDescent="0.25"/>
    <row r="11946" customFormat="1" x14ac:dyDescent="0.25"/>
    <row r="11947" customFormat="1" x14ac:dyDescent="0.25"/>
    <row r="11948" customFormat="1" x14ac:dyDescent="0.25"/>
    <row r="11949" customFormat="1" x14ac:dyDescent="0.25"/>
    <row r="11950" customFormat="1" x14ac:dyDescent="0.25"/>
    <row r="11951" customFormat="1" x14ac:dyDescent="0.25"/>
    <row r="11952" customFormat="1" x14ac:dyDescent="0.25"/>
    <row r="11953" customFormat="1" x14ac:dyDescent="0.25"/>
    <row r="11954" customFormat="1" x14ac:dyDescent="0.25"/>
    <row r="11955" customFormat="1" x14ac:dyDescent="0.25"/>
    <row r="11956" customFormat="1" x14ac:dyDescent="0.25"/>
    <row r="11957" customFormat="1" x14ac:dyDescent="0.25"/>
    <row r="11958" customFormat="1" x14ac:dyDescent="0.25"/>
    <row r="11959" customFormat="1" x14ac:dyDescent="0.25"/>
    <row r="11960" customFormat="1" x14ac:dyDescent="0.25"/>
    <row r="11961" customFormat="1" x14ac:dyDescent="0.25"/>
    <row r="11962" customFormat="1" x14ac:dyDescent="0.25"/>
    <row r="11963" customFormat="1" x14ac:dyDescent="0.25"/>
    <row r="11964" customFormat="1" x14ac:dyDescent="0.25"/>
    <row r="11965" customFormat="1" x14ac:dyDescent="0.25"/>
    <row r="11966" customFormat="1" x14ac:dyDescent="0.25"/>
    <row r="11967" customFormat="1" x14ac:dyDescent="0.25"/>
    <row r="11968" customFormat="1" x14ac:dyDescent="0.25"/>
    <row r="11969" customFormat="1" x14ac:dyDescent="0.25"/>
    <row r="11970" customFormat="1" x14ac:dyDescent="0.25"/>
    <row r="11971" customFormat="1" x14ac:dyDescent="0.25"/>
    <row r="11972" customFormat="1" x14ac:dyDescent="0.25"/>
    <row r="11973" customFormat="1" x14ac:dyDescent="0.25"/>
    <row r="11974" customFormat="1" x14ac:dyDescent="0.25"/>
    <row r="11975" customFormat="1" x14ac:dyDescent="0.25"/>
    <row r="11976" customFormat="1" x14ac:dyDescent="0.25"/>
    <row r="11977" customFormat="1" x14ac:dyDescent="0.25"/>
    <row r="11978" customFormat="1" x14ac:dyDescent="0.25"/>
    <row r="11979" customFormat="1" x14ac:dyDescent="0.25"/>
    <row r="11980" customFormat="1" x14ac:dyDescent="0.25"/>
    <row r="11981" customFormat="1" x14ac:dyDescent="0.25"/>
    <row r="11982" customFormat="1" x14ac:dyDescent="0.25"/>
    <row r="11983" customFormat="1" x14ac:dyDescent="0.25"/>
    <row r="11984" customFormat="1" x14ac:dyDescent="0.25"/>
    <row r="11985" customFormat="1" x14ac:dyDescent="0.25"/>
    <row r="11986" customFormat="1" x14ac:dyDescent="0.25"/>
    <row r="11987" customFormat="1" x14ac:dyDescent="0.25"/>
    <row r="11988" customFormat="1" x14ac:dyDescent="0.25"/>
    <row r="11989" customFormat="1" x14ac:dyDescent="0.25"/>
    <row r="11990" customFormat="1" x14ac:dyDescent="0.25"/>
    <row r="11991" customFormat="1" x14ac:dyDescent="0.25"/>
    <row r="11992" customFormat="1" x14ac:dyDescent="0.25"/>
    <row r="11993" customFormat="1" x14ac:dyDescent="0.25"/>
    <row r="11994" customFormat="1" x14ac:dyDescent="0.25"/>
    <row r="11995" customFormat="1" x14ac:dyDescent="0.25"/>
    <row r="11996" customFormat="1" x14ac:dyDescent="0.25"/>
    <row r="11997" customFormat="1" x14ac:dyDescent="0.25"/>
    <row r="11998" customFormat="1" x14ac:dyDescent="0.25"/>
    <row r="11999" customFormat="1" x14ac:dyDescent="0.25"/>
    <row r="12000" customFormat="1" x14ac:dyDescent="0.25"/>
    <row r="12001" customFormat="1" x14ac:dyDescent="0.25"/>
    <row r="12002" customFormat="1" x14ac:dyDescent="0.25"/>
    <row r="12003" customFormat="1" x14ac:dyDescent="0.25"/>
    <row r="12004" customFormat="1" x14ac:dyDescent="0.25"/>
    <row r="12005" customFormat="1" x14ac:dyDescent="0.25"/>
    <row r="12006" customFormat="1" x14ac:dyDescent="0.25"/>
    <row r="12007" customFormat="1" x14ac:dyDescent="0.25"/>
    <row r="12008" customFormat="1" x14ac:dyDescent="0.25"/>
    <row r="12009" customFormat="1" x14ac:dyDescent="0.25"/>
    <row r="12010" customFormat="1" x14ac:dyDescent="0.25"/>
    <row r="12011" customFormat="1" x14ac:dyDescent="0.25"/>
    <row r="12012" customFormat="1" x14ac:dyDescent="0.25"/>
    <row r="12013" customFormat="1" x14ac:dyDescent="0.25"/>
    <row r="12014" customFormat="1" x14ac:dyDescent="0.25"/>
    <row r="12015" customFormat="1" x14ac:dyDescent="0.25"/>
    <row r="12016" customFormat="1" x14ac:dyDescent="0.25"/>
    <row r="12017" customFormat="1" x14ac:dyDescent="0.25"/>
    <row r="12018" customFormat="1" x14ac:dyDescent="0.25"/>
    <row r="12019" customFormat="1" x14ac:dyDescent="0.25"/>
    <row r="12020" customFormat="1" x14ac:dyDescent="0.25"/>
    <row r="12021" customFormat="1" x14ac:dyDescent="0.25"/>
    <row r="12022" customFormat="1" x14ac:dyDescent="0.25"/>
    <row r="12023" customFormat="1" x14ac:dyDescent="0.25"/>
    <row r="12024" customFormat="1" x14ac:dyDescent="0.25"/>
    <row r="12025" customFormat="1" x14ac:dyDescent="0.25"/>
    <row r="12026" customFormat="1" x14ac:dyDescent="0.25"/>
    <row r="12027" customFormat="1" x14ac:dyDescent="0.25"/>
    <row r="12028" customFormat="1" x14ac:dyDescent="0.25"/>
    <row r="12029" customFormat="1" x14ac:dyDescent="0.25"/>
    <row r="12030" customFormat="1" x14ac:dyDescent="0.25"/>
    <row r="12031" customFormat="1" x14ac:dyDescent="0.25"/>
    <row r="12032" customFormat="1" x14ac:dyDescent="0.25"/>
    <row r="12033" customFormat="1" x14ac:dyDescent="0.25"/>
    <row r="12034" customFormat="1" x14ac:dyDescent="0.25"/>
    <row r="12035" customFormat="1" x14ac:dyDescent="0.25"/>
    <row r="12036" customFormat="1" x14ac:dyDescent="0.25"/>
    <row r="12037" customFormat="1" x14ac:dyDescent="0.25"/>
    <row r="12038" customFormat="1" x14ac:dyDescent="0.25"/>
    <row r="12039" customFormat="1" x14ac:dyDescent="0.25"/>
    <row r="12040" customFormat="1" x14ac:dyDescent="0.25"/>
    <row r="12041" customFormat="1" x14ac:dyDescent="0.25"/>
    <row r="12042" customFormat="1" x14ac:dyDescent="0.25"/>
    <row r="12043" customFormat="1" x14ac:dyDescent="0.25"/>
    <row r="12044" customFormat="1" x14ac:dyDescent="0.25"/>
    <row r="12045" customFormat="1" x14ac:dyDescent="0.25"/>
    <row r="12046" customFormat="1" x14ac:dyDescent="0.25"/>
    <row r="12047" customFormat="1" x14ac:dyDescent="0.25"/>
    <row r="12048" customFormat="1" x14ac:dyDescent="0.25"/>
    <row r="12049" customFormat="1" x14ac:dyDescent="0.25"/>
    <row r="12050" customFormat="1" x14ac:dyDescent="0.25"/>
    <row r="12051" customFormat="1" x14ac:dyDescent="0.25"/>
    <row r="12052" customFormat="1" x14ac:dyDescent="0.25"/>
    <row r="12053" customFormat="1" x14ac:dyDescent="0.25"/>
    <row r="12054" customFormat="1" x14ac:dyDescent="0.25"/>
    <row r="12055" customFormat="1" x14ac:dyDescent="0.25"/>
    <row r="12056" customFormat="1" x14ac:dyDescent="0.25"/>
    <row r="12057" customFormat="1" x14ac:dyDescent="0.25"/>
    <row r="12058" customFormat="1" x14ac:dyDescent="0.25"/>
    <row r="12059" customFormat="1" x14ac:dyDescent="0.25"/>
    <row r="12060" customFormat="1" x14ac:dyDescent="0.25"/>
    <row r="12061" customFormat="1" x14ac:dyDescent="0.25"/>
    <row r="12062" customFormat="1" x14ac:dyDescent="0.25"/>
    <row r="12063" customFormat="1" x14ac:dyDescent="0.25"/>
    <row r="12064" customFormat="1" x14ac:dyDescent="0.25"/>
    <row r="12065" customFormat="1" x14ac:dyDescent="0.25"/>
    <row r="12066" customFormat="1" x14ac:dyDescent="0.25"/>
    <row r="12067" customFormat="1" x14ac:dyDescent="0.25"/>
    <row r="12068" customFormat="1" x14ac:dyDescent="0.25"/>
    <row r="12069" customFormat="1" x14ac:dyDescent="0.25"/>
    <row r="12070" customFormat="1" x14ac:dyDescent="0.25"/>
    <row r="12071" customFormat="1" x14ac:dyDescent="0.25"/>
    <row r="12072" customFormat="1" x14ac:dyDescent="0.25"/>
    <row r="12073" customFormat="1" x14ac:dyDescent="0.25"/>
    <row r="12074" customFormat="1" x14ac:dyDescent="0.25"/>
    <row r="12075" customFormat="1" x14ac:dyDescent="0.25"/>
    <row r="12076" customFormat="1" x14ac:dyDescent="0.25"/>
    <row r="12077" customFormat="1" x14ac:dyDescent="0.25"/>
    <row r="12078" customFormat="1" x14ac:dyDescent="0.25"/>
    <row r="12079" customFormat="1" x14ac:dyDescent="0.25"/>
    <row r="12080" customFormat="1" x14ac:dyDescent="0.25"/>
    <row r="12081" customFormat="1" x14ac:dyDescent="0.25"/>
    <row r="12082" customFormat="1" x14ac:dyDescent="0.25"/>
    <row r="12083" customFormat="1" x14ac:dyDescent="0.25"/>
    <row r="12084" customFormat="1" x14ac:dyDescent="0.25"/>
    <row r="12085" customFormat="1" x14ac:dyDescent="0.25"/>
    <row r="12086" customFormat="1" x14ac:dyDescent="0.25"/>
    <row r="12087" customFormat="1" x14ac:dyDescent="0.25"/>
    <row r="12088" customFormat="1" x14ac:dyDescent="0.25"/>
    <row r="12089" customFormat="1" x14ac:dyDescent="0.25"/>
    <row r="12090" customFormat="1" x14ac:dyDescent="0.25"/>
    <row r="12091" customFormat="1" x14ac:dyDescent="0.25"/>
    <row r="12092" customFormat="1" x14ac:dyDescent="0.25"/>
    <row r="12093" customFormat="1" x14ac:dyDescent="0.25"/>
    <row r="12094" customFormat="1" x14ac:dyDescent="0.25"/>
    <row r="12095" customFormat="1" x14ac:dyDescent="0.25"/>
    <row r="12096" customFormat="1" x14ac:dyDescent="0.25"/>
    <row r="12097" customFormat="1" x14ac:dyDescent="0.25"/>
    <row r="12098" customFormat="1" x14ac:dyDescent="0.25"/>
    <row r="12099" customFormat="1" x14ac:dyDescent="0.25"/>
    <row r="12100" customFormat="1" x14ac:dyDescent="0.25"/>
    <row r="12101" customFormat="1" x14ac:dyDescent="0.25"/>
    <row r="12102" customFormat="1" x14ac:dyDescent="0.25"/>
    <row r="12103" customFormat="1" x14ac:dyDescent="0.25"/>
    <row r="12104" customFormat="1" x14ac:dyDescent="0.25"/>
    <row r="12105" customFormat="1" x14ac:dyDescent="0.25"/>
    <row r="12106" customFormat="1" x14ac:dyDescent="0.25"/>
    <row r="12107" customFormat="1" x14ac:dyDescent="0.25"/>
    <row r="12108" customFormat="1" x14ac:dyDescent="0.25"/>
    <row r="12109" customFormat="1" x14ac:dyDescent="0.25"/>
    <row r="12110" customFormat="1" x14ac:dyDescent="0.25"/>
    <row r="12111" customFormat="1" x14ac:dyDescent="0.25"/>
    <row r="12112" customFormat="1" x14ac:dyDescent="0.25"/>
    <row r="12113" customFormat="1" x14ac:dyDescent="0.25"/>
    <row r="12114" customFormat="1" x14ac:dyDescent="0.25"/>
    <row r="12115" customFormat="1" x14ac:dyDescent="0.25"/>
    <row r="12116" customFormat="1" x14ac:dyDescent="0.25"/>
    <row r="12117" customFormat="1" x14ac:dyDescent="0.25"/>
    <row r="12118" customFormat="1" x14ac:dyDescent="0.25"/>
    <row r="12119" customFormat="1" x14ac:dyDescent="0.25"/>
    <row r="12120" customFormat="1" x14ac:dyDescent="0.25"/>
    <row r="12121" customFormat="1" x14ac:dyDescent="0.25"/>
    <row r="12122" customFormat="1" x14ac:dyDescent="0.25"/>
    <row r="12123" customFormat="1" x14ac:dyDescent="0.25"/>
    <row r="12124" customFormat="1" x14ac:dyDescent="0.25"/>
    <row r="12125" customFormat="1" x14ac:dyDescent="0.25"/>
    <row r="12126" customFormat="1" x14ac:dyDescent="0.25"/>
    <row r="12127" customFormat="1" x14ac:dyDescent="0.25"/>
    <row r="12128" customFormat="1" x14ac:dyDescent="0.25"/>
    <row r="12129" customFormat="1" x14ac:dyDescent="0.25"/>
    <row r="12130" customFormat="1" x14ac:dyDescent="0.25"/>
    <row r="12131" customFormat="1" x14ac:dyDescent="0.25"/>
    <row r="12132" customFormat="1" x14ac:dyDescent="0.25"/>
    <row r="12133" customFormat="1" x14ac:dyDescent="0.25"/>
    <row r="12134" customFormat="1" x14ac:dyDescent="0.25"/>
    <row r="12135" customFormat="1" x14ac:dyDescent="0.25"/>
    <row r="12136" customFormat="1" x14ac:dyDescent="0.25"/>
    <row r="12137" customFormat="1" x14ac:dyDescent="0.25"/>
    <row r="12138" customFormat="1" x14ac:dyDescent="0.25"/>
    <row r="12139" customFormat="1" x14ac:dyDescent="0.25"/>
    <row r="12140" customFormat="1" x14ac:dyDescent="0.25"/>
    <row r="12141" customFormat="1" x14ac:dyDescent="0.25"/>
    <row r="12142" customFormat="1" x14ac:dyDescent="0.25"/>
    <row r="12143" customFormat="1" x14ac:dyDescent="0.25"/>
    <row r="12144" customFormat="1" x14ac:dyDescent="0.25"/>
    <row r="12145" customFormat="1" x14ac:dyDescent="0.25"/>
    <row r="12146" customFormat="1" x14ac:dyDescent="0.25"/>
    <row r="12147" customFormat="1" x14ac:dyDescent="0.25"/>
    <row r="12148" customFormat="1" x14ac:dyDescent="0.25"/>
    <row r="12149" customFormat="1" x14ac:dyDescent="0.25"/>
    <row r="12150" customFormat="1" x14ac:dyDescent="0.25"/>
    <row r="12151" customFormat="1" x14ac:dyDescent="0.25"/>
    <row r="12152" customFormat="1" x14ac:dyDescent="0.25"/>
    <row r="12153" customFormat="1" x14ac:dyDescent="0.25"/>
    <row r="12154" customFormat="1" x14ac:dyDescent="0.25"/>
    <row r="12155" customFormat="1" x14ac:dyDescent="0.25"/>
    <row r="12156" customFormat="1" x14ac:dyDescent="0.25"/>
    <row r="12157" customFormat="1" x14ac:dyDescent="0.25"/>
    <row r="12158" customFormat="1" x14ac:dyDescent="0.25"/>
    <row r="12159" customFormat="1" x14ac:dyDescent="0.25"/>
    <row r="12160" customFormat="1" x14ac:dyDescent="0.25"/>
    <row r="12161" customFormat="1" x14ac:dyDescent="0.25"/>
    <row r="12162" customFormat="1" x14ac:dyDescent="0.25"/>
    <row r="12163" customFormat="1" x14ac:dyDescent="0.25"/>
    <row r="12164" customFormat="1" x14ac:dyDescent="0.25"/>
    <row r="12165" customFormat="1" x14ac:dyDescent="0.25"/>
    <row r="12166" customFormat="1" x14ac:dyDescent="0.25"/>
    <row r="12167" customFormat="1" x14ac:dyDescent="0.25"/>
    <row r="12168" customFormat="1" x14ac:dyDescent="0.25"/>
    <row r="12169" customFormat="1" x14ac:dyDescent="0.25"/>
    <row r="12170" customFormat="1" x14ac:dyDescent="0.25"/>
    <row r="12171" customFormat="1" x14ac:dyDescent="0.25"/>
    <row r="12172" customFormat="1" x14ac:dyDescent="0.25"/>
    <row r="12173" customFormat="1" x14ac:dyDescent="0.25"/>
    <row r="12174" customFormat="1" x14ac:dyDescent="0.25"/>
    <row r="12175" customFormat="1" x14ac:dyDescent="0.25"/>
    <row r="12176" customFormat="1" x14ac:dyDescent="0.25"/>
    <row r="12177" customFormat="1" x14ac:dyDescent="0.25"/>
    <row r="12178" customFormat="1" x14ac:dyDescent="0.25"/>
    <row r="12179" customFormat="1" x14ac:dyDescent="0.25"/>
    <row r="12180" customFormat="1" x14ac:dyDescent="0.25"/>
    <row r="12181" customFormat="1" x14ac:dyDescent="0.25"/>
    <row r="12182" customFormat="1" x14ac:dyDescent="0.25"/>
    <row r="12183" customFormat="1" x14ac:dyDescent="0.25"/>
    <row r="12184" customFormat="1" x14ac:dyDescent="0.25"/>
    <row r="12185" customFormat="1" x14ac:dyDescent="0.25"/>
    <row r="12186" customFormat="1" x14ac:dyDescent="0.25"/>
    <row r="12187" customFormat="1" x14ac:dyDescent="0.25"/>
    <row r="12188" customFormat="1" x14ac:dyDescent="0.25"/>
    <row r="12189" customFormat="1" x14ac:dyDescent="0.25"/>
    <row r="12190" customFormat="1" x14ac:dyDescent="0.25"/>
    <row r="12191" customFormat="1" x14ac:dyDescent="0.25"/>
    <row r="12192" customFormat="1" x14ac:dyDescent="0.25"/>
    <row r="12193" customFormat="1" x14ac:dyDescent="0.25"/>
    <row r="12194" customFormat="1" x14ac:dyDescent="0.25"/>
    <row r="12195" customFormat="1" x14ac:dyDescent="0.25"/>
    <row r="12196" customFormat="1" x14ac:dyDescent="0.25"/>
    <row r="12197" customFormat="1" x14ac:dyDescent="0.25"/>
    <row r="12198" customFormat="1" x14ac:dyDescent="0.25"/>
    <row r="12199" customFormat="1" x14ac:dyDescent="0.25"/>
    <row r="12200" customFormat="1" x14ac:dyDescent="0.25"/>
    <row r="12201" customFormat="1" x14ac:dyDescent="0.25"/>
    <row r="12202" customFormat="1" x14ac:dyDescent="0.25"/>
    <row r="12203" customFormat="1" x14ac:dyDescent="0.25"/>
    <row r="12204" customFormat="1" x14ac:dyDescent="0.25"/>
    <row r="12205" customFormat="1" x14ac:dyDescent="0.25"/>
    <row r="12206" customFormat="1" x14ac:dyDescent="0.25"/>
    <row r="12207" customFormat="1" x14ac:dyDescent="0.25"/>
    <row r="12208" customFormat="1" x14ac:dyDescent="0.25"/>
    <row r="12209" customFormat="1" x14ac:dyDescent="0.25"/>
    <row r="12210" customFormat="1" x14ac:dyDescent="0.25"/>
    <row r="12211" customFormat="1" x14ac:dyDescent="0.25"/>
    <row r="12212" customFormat="1" x14ac:dyDescent="0.25"/>
    <row r="12213" customFormat="1" x14ac:dyDescent="0.25"/>
    <row r="12214" customFormat="1" x14ac:dyDescent="0.25"/>
    <row r="12215" customFormat="1" x14ac:dyDescent="0.25"/>
    <row r="12216" customFormat="1" x14ac:dyDescent="0.25"/>
    <row r="12217" customFormat="1" x14ac:dyDescent="0.25"/>
    <row r="12218" customFormat="1" x14ac:dyDescent="0.25"/>
    <row r="12219" customFormat="1" x14ac:dyDescent="0.25"/>
    <row r="12220" customFormat="1" x14ac:dyDescent="0.25"/>
    <row r="12221" customFormat="1" x14ac:dyDescent="0.25"/>
    <row r="12222" customFormat="1" x14ac:dyDescent="0.25"/>
    <row r="12223" customFormat="1" x14ac:dyDescent="0.25"/>
    <row r="12224" customFormat="1" x14ac:dyDescent="0.25"/>
    <row r="12225" customFormat="1" x14ac:dyDescent="0.25"/>
    <row r="12226" customFormat="1" x14ac:dyDescent="0.25"/>
    <row r="12227" customFormat="1" x14ac:dyDescent="0.25"/>
    <row r="12228" customFormat="1" x14ac:dyDescent="0.25"/>
    <row r="12229" customFormat="1" x14ac:dyDescent="0.25"/>
    <row r="12230" customFormat="1" x14ac:dyDescent="0.25"/>
    <row r="12231" customFormat="1" x14ac:dyDescent="0.25"/>
    <row r="12232" customFormat="1" x14ac:dyDescent="0.25"/>
    <row r="12233" customFormat="1" x14ac:dyDescent="0.25"/>
    <row r="12234" customFormat="1" x14ac:dyDescent="0.25"/>
    <row r="12235" customFormat="1" x14ac:dyDescent="0.25"/>
    <row r="12236" customFormat="1" x14ac:dyDescent="0.25"/>
    <row r="12237" customFormat="1" x14ac:dyDescent="0.25"/>
    <row r="12238" customFormat="1" x14ac:dyDescent="0.25"/>
    <row r="12239" customFormat="1" x14ac:dyDescent="0.25"/>
    <row r="12240" customFormat="1" x14ac:dyDescent="0.25"/>
    <row r="12241" customFormat="1" x14ac:dyDescent="0.25"/>
    <row r="12242" customFormat="1" x14ac:dyDescent="0.25"/>
    <row r="12243" customFormat="1" x14ac:dyDescent="0.25"/>
    <row r="12244" customFormat="1" x14ac:dyDescent="0.25"/>
    <row r="12245" customFormat="1" x14ac:dyDescent="0.25"/>
    <row r="12246" customFormat="1" x14ac:dyDescent="0.25"/>
    <row r="12247" customFormat="1" x14ac:dyDescent="0.25"/>
    <row r="12248" customFormat="1" x14ac:dyDescent="0.25"/>
    <row r="12249" customFormat="1" x14ac:dyDescent="0.25"/>
    <row r="12250" customFormat="1" x14ac:dyDescent="0.25"/>
    <row r="12251" customFormat="1" x14ac:dyDescent="0.25"/>
    <row r="12252" customFormat="1" x14ac:dyDescent="0.25"/>
    <row r="12253" customFormat="1" x14ac:dyDescent="0.25"/>
    <row r="12254" customFormat="1" x14ac:dyDescent="0.25"/>
    <row r="12255" customFormat="1" x14ac:dyDescent="0.25"/>
    <row r="12256" customFormat="1" x14ac:dyDescent="0.25"/>
    <row r="12257" customFormat="1" x14ac:dyDescent="0.25"/>
    <row r="12258" customFormat="1" x14ac:dyDescent="0.25"/>
    <row r="12259" customFormat="1" x14ac:dyDescent="0.25"/>
    <row r="12260" customFormat="1" x14ac:dyDescent="0.25"/>
    <row r="12261" customFormat="1" x14ac:dyDescent="0.25"/>
    <row r="12262" customFormat="1" x14ac:dyDescent="0.25"/>
    <row r="12263" customFormat="1" x14ac:dyDescent="0.25"/>
    <row r="12264" customFormat="1" x14ac:dyDescent="0.25"/>
    <row r="12265" customFormat="1" x14ac:dyDescent="0.25"/>
    <row r="12266" customFormat="1" x14ac:dyDescent="0.25"/>
    <row r="12267" customFormat="1" x14ac:dyDescent="0.25"/>
    <row r="12268" customFormat="1" x14ac:dyDescent="0.25"/>
    <row r="12269" customFormat="1" x14ac:dyDescent="0.25"/>
    <row r="12270" customFormat="1" x14ac:dyDescent="0.25"/>
    <row r="12271" customFormat="1" x14ac:dyDescent="0.25"/>
    <row r="12272" customFormat="1" x14ac:dyDescent="0.25"/>
    <row r="12273" customFormat="1" x14ac:dyDescent="0.25"/>
    <row r="12274" customFormat="1" x14ac:dyDescent="0.25"/>
    <row r="12275" customFormat="1" x14ac:dyDescent="0.25"/>
    <row r="12276" customFormat="1" x14ac:dyDescent="0.25"/>
    <row r="12277" customFormat="1" x14ac:dyDescent="0.25"/>
    <row r="12278" customFormat="1" x14ac:dyDescent="0.25"/>
    <row r="12279" customFormat="1" x14ac:dyDescent="0.25"/>
    <row r="12280" customFormat="1" x14ac:dyDescent="0.25"/>
    <row r="12281" customFormat="1" x14ac:dyDescent="0.25"/>
    <row r="12282" customFormat="1" x14ac:dyDescent="0.25"/>
    <row r="12283" customFormat="1" x14ac:dyDescent="0.25"/>
    <row r="12284" customFormat="1" x14ac:dyDescent="0.25"/>
    <row r="12285" customFormat="1" x14ac:dyDescent="0.25"/>
    <row r="12286" customFormat="1" x14ac:dyDescent="0.25"/>
    <row r="12287" customFormat="1" x14ac:dyDescent="0.25"/>
    <row r="12288" customFormat="1" x14ac:dyDescent="0.25"/>
    <row r="12289" customFormat="1" x14ac:dyDescent="0.25"/>
    <row r="12290" customFormat="1" x14ac:dyDescent="0.25"/>
    <row r="12291" customFormat="1" x14ac:dyDescent="0.25"/>
    <row r="12292" customFormat="1" x14ac:dyDescent="0.25"/>
    <row r="12293" customFormat="1" x14ac:dyDescent="0.25"/>
    <row r="12294" customFormat="1" x14ac:dyDescent="0.25"/>
    <row r="12295" customFormat="1" x14ac:dyDescent="0.25"/>
    <row r="12296" customFormat="1" x14ac:dyDescent="0.25"/>
    <row r="12297" customFormat="1" x14ac:dyDescent="0.25"/>
    <row r="12298" customFormat="1" x14ac:dyDescent="0.25"/>
    <row r="12299" customFormat="1" x14ac:dyDescent="0.25"/>
    <row r="12300" customFormat="1" x14ac:dyDescent="0.25"/>
    <row r="12301" customFormat="1" x14ac:dyDescent="0.25"/>
    <row r="12302" customFormat="1" x14ac:dyDescent="0.25"/>
    <row r="12303" customFormat="1" x14ac:dyDescent="0.25"/>
    <row r="12304" customFormat="1" x14ac:dyDescent="0.25"/>
    <row r="12305" customFormat="1" x14ac:dyDescent="0.25"/>
    <row r="12306" customFormat="1" x14ac:dyDescent="0.25"/>
    <row r="12307" customFormat="1" x14ac:dyDescent="0.25"/>
    <row r="12308" customFormat="1" x14ac:dyDescent="0.25"/>
    <row r="12309" customFormat="1" x14ac:dyDescent="0.25"/>
    <row r="12310" customFormat="1" x14ac:dyDescent="0.25"/>
    <row r="12311" customFormat="1" x14ac:dyDescent="0.25"/>
    <row r="12312" customFormat="1" x14ac:dyDescent="0.25"/>
    <row r="12313" customFormat="1" x14ac:dyDescent="0.25"/>
    <row r="12314" customFormat="1" x14ac:dyDescent="0.25"/>
    <row r="12315" customFormat="1" x14ac:dyDescent="0.25"/>
    <row r="12316" customFormat="1" x14ac:dyDescent="0.25"/>
    <row r="12317" customFormat="1" x14ac:dyDescent="0.25"/>
    <row r="12318" customFormat="1" x14ac:dyDescent="0.25"/>
    <row r="12319" customFormat="1" x14ac:dyDescent="0.25"/>
    <row r="12320" customFormat="1" x14ac:dyDescent="0.25"/>
    <row r="12321" customFormat="1" x14ac:dyDescent="0.25"/>
    <row r="12322" customFormat="1" x14ac:dyDescent="0.25"/>
    <row r="12323" customFormat="1" x14ac:dyDescent="0.25"/>
    <row r="12324" customFormat="1" x14ac:dyDescent="0.25"/>
    <row r="12325" customFormat="1" x14ac:dyDescent="0.25"/>
    <row r="12326" customFormat="1" x14ac:dyDescent="0.25"/>
    <row r="12327" customFormat="1" x14ac:dyDescent="0.25"/>
    <row r="12328" customFormat="1" x14ac:dyDescent="0.25"/>
    <row r="12329" customFormat="1" x14ac:dyDescent="0.25"/>
    <row r="12330" customFormat="1" x14ac:dyDescent="0.25"/>
    <row r="12331" customFormat="1" x14ac:dyDescent="0.25"/>
    <row r="12332" customFormat="1" x14ac:dyDescent="0.25"/>
    <row r="12333" customFormat="1" x14ac:dyDescent="0.25"/>
    <row r="12334" customFormat="1" x14ac:dyDescent="0.25"/>
    <row r="12335" customFormat="1" x14ac:dyDescent="0.25"/>
    <row r="12336" customFormat="1" x14ac:dyDescent="0.25"/>
    <row r="12337" customFormat="1" x14ac:dyDescent="0.25"/>
    <row r="12338" customFormat="1" x14ac:dyDescent="0.25"/>
    <row r="12339" customFormat="1" x14ac:dyDescent="0.25"/>
    <row r="12340" customFormat="1" x14ac:dyDescent="0.25"/>
    <row r="12341" customFormat="1" x14ac:dyDescent="0.25"/>
    <row r="12342" customFormat="1" x14ac:dyDescent="0.25"/>
    <row r="12343" customFormat="1" x14ac:dyDescent="0.25"/>
    <row r="12344" customFormat="1" x14ac:dyDescent="0.25"/>
    <row r="12345" customFormat="1" x14ac:dyDescent="0.25"/>
    <row r="12346" customFormat="1" x14ac:dyDescent="0.25"/>
    <row r="12347" customFormat="1" x14ac:dyDescent="0.25"/>
    <row r="12348" customFormat="1" x14ac:dyDescent="0.25"/>
    <row r="12349" customFormat="1" x14ac:dyDescent="0.25"/>
    <row r="12350" customFormat="1" x14ac:dyDescent="0.25"/>
    <row r="12351" customFormat="1" x14ac:dyDescent="0.25"/>
    <row r="12352" customFormat="1" x14ac:dyDescent="0.25"/>
    <row r="12353" customFormat="1" x14ac:dyDescent="0.25"/>
    <row r="12354" customFormat="1" x14ac:dyDescent="0.25"/>
    <row r="12355" customFormat="1" x14ac:dyDescent="0.25"/>
    <row r="12356" customFormat="1" x14ac:dyDescent="0.25"/>
    <row r="12357" customFormat="1" x14ac:dyDescent="0.25"/>
    <row r="12358" customFormat="1" x14ac:dyDescent="0.25"/>
    <row r="12359" customFormat="1" x14ac:dyDescent="0.25"/>
    <row r="12360" customFormat="1" x14ac:dyDescent="0.25"/>
    <row r="12361" customFormat="1" x14ac:dyDescent="0.25"/>
    <row r="12362" customFormat="1" x14ac:dyDescent="0.25"/>
    <row r="12363" customFormat="1" x14ac:dyDescent="0.25"/>
    <row r="12364" customFormat="1" x14ac:dyDescent="0.25"/>
    <row r="12365" customFormat="1" x14ac:dyDescent="0.25"/>
    <row r="12366" customFormat="1" x14ac:dyDescent="0.25"/>
    <row r="12367" customFormat="1" x14ac:dyDescent="0.25"/>
    <row r="12368" customFormat="1" x14ac:dyDescent="0.25"/>
    <row r="12369" customFormat="1" x14ac:dyDescent="0.25"/>
    <row r="12370" customFormat="1" x14ac:dyDescent="0.25"/>
    <row r="12371" customFormat="1" x14ac:dyDescent="0.25"/>
    <row r="12372" customFormat="1" x14ac:dyDescent="0.25"/>
    <row r="12373" customFormat="1" x14ac:dyDescent="0.25"/>
    <row r="12374" customFormat="1" x14ac:dyDescent="0.25"/>
    <row r="12375" customFormat="1" x14ac:dyDescent="0.25"/>
    <row r="12376" customFormat="1" x14ac:dyDescent="0.25"/>
    <row r="12377" customFormat="1" x14ac:dyDescent="0.25"/>
    <row r="12378" customFormat="1" x14ac:dyDescent="0.25"/>
    <row r="12379" customFormat="1" x14ac:dyDescent="0.25"/>
    <row r="12380" customFormat="1" x14ac:dyDescent="0.25"/>
    <row r="12381" customFormat="1" x14ac:dyDescent="0.25"/>
    <row r="12382" customFormat="1" x14ac:dyDescent="0.25"/>
    <row r="12383" customFormat="1" x14ac:dyDescent="0.25"/>
    <row r="12384" customFormat="1" x14ac:dyDescent="0.25"/>
    <row r="12385" customFormat="1" x14ac:dyDescent="0.25"/>
    <row r="12386" customFormat="1" x14ac:dyDescent="0.25"/>
    <row r="12387" customFormat="1" x14ac:dyDescent="0.25"/>
    <row r="12388" customFormat="1" x14ac:dyDescent="0.25"/>
    <row r="12389" customFormat="1" x14ac:dyDescent="0.25"/>
    <row r="12390" customFormat="1" x14ac:dyDescent="0.25"/>
    <row r="12391" customFormat="1" x14ac:dyDescent="0.25"/>
    <row r="12392" customFormat="1" x14ac:dyDescent="0.25"/>
    <row r="12393" customFormat="1" x14ac:dyDescent="0.25"/>
    <row r="12394" customFormat="1" x14ac:dyDescent="0.25"/>
    <row r="12395" customFormat="1" x14ac:dyDescent="0.25"/>
    <row r="12396" customFormat="1" x14ac:dyDescent="0.25"/>
    <row r="12397" customFormat="1" x14ac:dyDescent="0.25"/>
    <row r="12398" customFormat="1" x14ac:dyDescent="0.25"/>
    <row r="12399" customFormat="1" x14ac:dyDescent="0.25"/>
    <row r="12400" customFormat="1" x14ac:dyDescent="0.25"/>
    <row r="12401" customFormat="1" x14ac:dyDescent="0.25"/>
    <row r="12402" customFormat="1" x14ac:dyDescent="0.25"/>
    <row r="12403" customFormat="1" x14ac:dyDescent="0.25"/>
    <row r="12404" customFormat="1" x14ac:dyDescent="0.25"/>
    <row r="12405" customFormat="1" x14ac:dyDescent="0.25"/>
    <row r="12406" customFormat="1" x14ac:dyDescent="0.25"/>
    <row r="12407" customFormat="1" x14ac:dyDescent="0.25"/>
    <row r="12408" customFormat="1" x14ac:dyDescent="0.25"/>
    <row r="12409" customFormat="1" x14ac:dyDescent="0.25"/>
    <row r="12410" customFormat="1" x14ac:dyDescent="0.25"/>
    <row r="12411" customFormat="1" x14ac:dyDescent="0.25"/>
    <row r="12412" customFormat="1" x14ac:dyDescent="0.25"/>
    <row r="12413" customFormat="1" x14ac:dyDescent="0.25"/>
    <row r="12414" customFormat="1" x14ac:dyDescent="0.25"/>
    <row r="12415" customFormat="1" x14ac:dyDescent="0.25"/>
    <row r="12416" customFormat="1" x14ac:dyDescent="0.25"/>
    <row r="12417" customFormat="1" x14ac:dyDescent="0.25"/>
    <row r="12418" customFormat="1" x14ac:dyDescent="0.25"/>
    <row r="12419" customFormat="1" x14ac:dyDescent="0.25"/>
    <row r="12420" customFormat="1" x14ac:dyDescent="0.25"/>
    <row r="12421" customFormat="1" x14ac:dyDescent="0.25"/>
    <row r="12422" customFormat="1" x14ac:dyDescent="0.25"/>
    <row r="12423" customFormat="1" x14ac:dyDescent="0.25"/>
    <row r="12424" customFormat="1" x14ac:dyDescent="0.25"/>
    <row r="12425" customFormat="1" x14ac:dyDescent="0.25"/>
    <row r="12426" customFormat="1" x14ac:dyDescent="0.25"/>
    <row r="12427" customFormat="1" x14ac:dyDescent="0.25"/>
    <row r="12428" customFormat="1" x14ac:dyDescent="0.25"/>
    <row r="12429" customFormat="1" x14ac:dyDescent="0.25"/>
    <row r="12430" customFormat="1" x14ac:dyDescent="0.25"/>
    <row r="12431" customFormat="1" x14ac:dyDescent="0.25"/>
    <row r="12432" customFormat="1" x14ac:dyDescent="0.25"/>
    <row r="12433" customFormat="1" x14ac:dyDescent="0.25"/>
    <row r="12434" customFormat="1" x14ac:dyDescent="0.25"/>
    <row r="12435" customFormat="1" x14ac:dyDescent="0.25"/>
    <row r="12436" customFormat="1" x14ac:dyDescent="0.25"/>
    <row r="12437" customFormat="1" x14ac:dyDescent="0.25"/>
    <row r="12438" customFormat="1" x14ac:dyDescent="0.25"/>
    <row r="12439" customFormat="1" x14ac:dyDescent="0.25"/>
    <row r="12440" customFormat="1" x14ac:dyDescent="0.25"/>
    <row r="12441" customFormat="1" x14ac:dyDescent="0.25"/>
    <row r="12442" customFormat="1" x14ac:dyDescent="0.25"/>
    <row r="12443" customFormat="1" x14ac:dyDescent="0.25"/>
    <row r="12444" customFormat="1" x14ac:dyDescent="0.25"/>
    <row r="12445" customFormat="1" x14ac:dyDescent="0.25"/>
    <row r="12446" customFormat="1" x14ac:dyDescent="0.25"/>
    <row r="12447" customFormat="1" x14ac:dyDescent="0.25"/>
    <row r="12448" customFormat="1" x14ac:dyDescent="0.25"/>
    <row r="12449" customFormat="1" x14ac:dyDescent="0.25"/>
    <row r="12450" customFormat="1" x14ac:dyDescent="0.25"/>
    <row r="12451" customFormat="1" x14ac:dyDescent="0.25"/>
    <row r="12452" customFormat="1" x14ac:dyDescent="0.25"/>
    <row r="12453" customFormat="1" x14ac:dyDescent="0.25"/>
    <row r="12454" customFormat="1" x14ac:dyDescent="0.25"/>
    <row r="12455" customFormat="1" x14ac:dyDescent="0.25"/>
    <row r="12456" customFormat="1" x14ac:dyDescent="0.25"/>
    <row r="12457" customFormat="1" x14ac:dyDescent="0.25"/>
    <row r="12458" customFormat="1" x14ac:dyDescent="0.25"/>
    <row r="12459" customFormat="1" x14ac:dyDescent="0.25"/>
    <row r="12460" customFormat="1" x14ac:dyDescent="0.25"/>
    <row r="12461" customFormat="1" x14ac:dyDescent="0.25"/>
    <row r="12462" customFormat="1" x14ac:dyDescent="0.25"/>
    <row r="12463" customFormat="1" x14ac:dyDescent="0.25"/>
    <row r="12464" customFormat="1" x14ac:dyDescent="0.25"/>
    <row r="12465" customFormat="1" x14ac:dyDescent="0.25"/>
    <row r="12466" customFormat="1" x14ac:dyDescent="0.25"/>
    <row r="12467" customFormat="1" x14ac:dyDescent="0.25"/>
    <row r="12468" customFormat="1" x14ac:dyDescent="0.25"/>
    <row r="12469" customFormat="1" x14ac:dyDescent="0.25"/>
    <row r="12470" customFormat="1" x14ac:dyDescent="0.25"/>
    <row r="12471" customFormat="1" x14ac:dyDescent="0.25"/>
    <row r="12472" customFormat="1" x14ac:dyDescent="0.25"/>
    <row r="12473" customFormat="1" x14ac:dyDescent="0.25"/>
    <row r="12474" customFormat="1" x14ac:dyDescent="0.25"/>
    <row r="12475" customFormat="1" x14ac:dyDescent="0.25"/>
    <row r="12476" customFormat="1" x14ac:dyDescent="0.25"/>
    <row r="12477" customFormat="1" x14ac:dyDescent="0.25"/>
    <row r="12478" customFormat="1" x14ac:dyDescent="0.25"/>
    <row r="12479" customFormat="1" x14ac:dyDescent="0.25"/>
    <row r="12480" customFormat="1" x14ac:dyDescent="0.25"/>
    <row r="12481" customFormat="1" x14ac:dyDescent="0.25"/>
    <row r="12482" customFormat="1" x14ac:dyDescent="0.25"/>
    <row r="12483" customFormat="1" x14ac:dyDescent="0.25"/>
    <row r="12484" customFormat="1" x14ac:dyDescent="0.25"/>
    <row r="12485" customFormat="1" x14ac:dyDescent="0.25"/>
    <row r="12486" customFormat="1" x14ac:dyDescent="0.25"/>
    <row r="12487" customFormat="1" x14ac:dyDescent="0.25"/>
    <row r="12488" customFormat="1" x14ac:dyDescent="0.25"/>
    <row r="12489" customFormat="1" x14ac:dyDescent="0.25"/>
    <row r="12490" customFormat="1" x14ac:dyDescent="0.25"/>
    <row r="12491" customFormat="1" x14ac:dyDescent="0.25"/>
    <row r="12492" customFormat="1" x14ac:dyDescent="0.25"/>
    <row r="12493" customFormat="1" x14ac:dyDescent="0.25"/>
    <row r="12494" customFormat="1" x14ac:dyDescent="0.25"/>
    <row r="12495" customFormat="1" x14ac:dyDescent="0.25"/>
    <row r="12496" customFormat="1" x14ac:dyDescent="0.25"/>
    <row r="12497" customFormat="1" x14ac:dyDescent="0.25"/>
    <row r="12498" customFormat="1" x14ac:dyDescent="0.25"/>
    <row r="12499" customFormat="1" x14ac:dyDescent="0.25"/>
    <row r="12500" customFormat="1" x14ac:dyDescent="0.25"/>
    <row r="12501" customFormat="1" x14ac:dyDescent="0.25"/>
    <row r="12502" customFormat="1" x14ac:dyDescent="0.25"/>
    <row r="12503" customFormat="1" x14ac:dyDescent="0.25"/>
    <row r="12504" customFormat="1" x14ac:dyDescent="0.25"/>
    <row r="12505" customFormat="1" x14ac:dyDescent="0.25"/>
    <row r="12506" customFormat="1" x14ac:dyDescent="0.25"/>
    <row r="12507" customFormat="1" x14ac:dyDescent="0.25"/>
    <row r="12508" customFormat="1" x14ac:dyDescent="0.25"/>
    <row r="12509" customFormat="1" x14ac:dyDescent="0.25"/>
    <row r="12510" customFormat="1" x14ac:dyDescent="0.25"/>
    <row r="12511" customFormat="1" x14ac:dyDescent="0.25"/>
    <row r="12512" customFormat="1" x14ac:dyDescent="0.25"/>
    <row r="12513" customFormat="1" x14ac:dyDescent="0.25"/>
    <row r="12514" customFormat="1" x14ac:dyDescent="0.25"/>
    <row r="12515" customFormat="1" x14ac:dyDescent="0.25"/>
    <row r="12516" customFormat="1" x14ac:dyDescent="0.25"/>
    <row r="12517" customFormat="1" x14ac:dyDescent="0.25"/>
    <row r="12518" customFormat="1" x14ac:dyDescent="0.25"/>
    <row r="12519" customFormat="1" x14ac:dyDescent="0.25"/>
    <row r="12520" customFormat="1" x14ac:dyDescent="0.25"/>
    <row r="12521" customFormat="1" x14ac:dyDescent="0.25"/>
    <row r="12522" customFormat="1" x14ac:dyDescent="0.25"/>
    <row r="12523" customFormat="1" x14ac:dyDescent="0.25"/>
    <row r="12524" customFormat="1" x14ac:dyDescent="0.25"/>
    <row r="12525" customFormat="1" x14ac:dyDescent="0.25"/>
    <row r="12526" customFormat="1" x14ac:dyDescent="0.25"/>
    <row r="12527" customFormat="1" x14ac:dyDescent="0.25"/>
    <row r="12528" customFormat="1" x14ac:dyDescent="0.25"/>
    <row r="12529" customFormat="1" x14ac:dyDescent="0.25"/>
    <row r="12530" customFormat="1" x14ac:dyDescent="0.25"/>
    <row r="12531" customFormat="1" x14ac:dyDescent="0.25"/>
    <row r="12532" customFormat="1" x14ac:dyDescent="0.25"/>
    <row r="12533" customFormat="1" x14ac:dyDescent="0.25"/>
    <row r="12534" customFormat="1" x14ac:dyDescent="0.25"/>
    <row r="12535" customFormat="1" x14ac:dyDescent="0.25"/>
    <row r="12536" customFormat="1" x14ac:dyDescent="0.25"/>
    <row r="12537" customFormat="1" x14ac:dyDescent="0.25"/>
    <row r="12538" customFormat="1" x14ac:dyDescent="0.25"/>
    <row r="12539" customFormat="1" x14ac:dyDescent="0.25"/>
    <row r="12540" customFormat="1" x14ac:dyDescent="0.25"/>
    <row r="12541" customFormat="1" x14ac:dyDescent="0.25"/>
    <row r="12542" customFormat="1" x14ac:dyDescent="0.25"/>
    <row r="12543" customFormat="1" x14ac:dyDescent="0.25"/>
    <row r="12544" customFormat="1" x14ac:dyDescent="0.25"/>
    <row r="12545" customFormat="1" x14ac:dyDescent="0.25"/>
    <row r="12546" customFormat="1" x14ac:dyDescent="0.25"/>
    <row r="12547" customFormat="1" x14ac:dyDescent="0.25"/>
    <row r="12548" customFormat="1" x14ac:dyDescent="0.25"/>
    <row r="12549" customFormat="1" x14ac:dyDescent="0.25"/>
    <row r="12550" customFormat="1" x14ac:dyDescent="0.25"/>
    <row r="12551" customFormat="1" x14ac:dyDescent="0.25"/>
    <row r="12552" customFormat="1" x14ac:dyDescent="0.25"/>
    <row r="12553" customFormat="1" x14ac:dyDescent="0.25"/>
    <row r="12554" customFormat="1" x14ac:dyDescent="0.25"/>
    <row r="12555" customFormat="1" x14ac:dyDescent="0.25"/>
    <row r="12556" customFormat="1" x14ac:dyDescent="0.25"/>
    <row r="12557" customFormat="1" x14ac:dyDescent="0.25"/>
    <row r="12558" customFormat="1" x14ac:dyDescent="0.25"/>
    <row r="12559" customFormat="1" x14ac:dyDescent="0.25"/>
    <row r="12560" customFormat="1" x14ac:dyDescent="0.25"/>
    <row r="12561" customFormat="1" x14ac:dyDescent="0.25"/>
    <row r="12562" customFormat="1" x14ac:dyDescent="0.25"/>
    <row r="12563" customFormat="1" x14ac:dyDescent="0.25"/>
    <row r="12564" customFormat="1" x14ac:dyDescent="0.25"/>
    <row r="12565" customFormat="1" x14ac:dyDescent="0.25"/>
    <row r="12566" customFormat="1" x14ac:dyDescent="0.25"/>
    <row r="12567" customFormat="1" x14ac:dyDescent="0.25"/>
    <row r="12568" customFormat="1" x14ac:dyDescent="0.25"/>
    <row r="12569" customFormat="1" x14ac:dyDescent="0.25"/>
    <row r="12570" customFormat="1" x14ac:dyDescent="0.25"/>
    <row r="12571" customFormat="1" x14ac:dyDescent="0.25"/>
    <row r="12572" customFormat="1" x14ac:dyDescent="0.25"/>
    <row r="12573" customFormat="1" x14ac:dyDescent="0.25"/>
    <row r="12574" customFormat="1" x14ac:dyDescent="0.25"/>
    <row r="12575" customFormat="1" x14ac:dyDescent="0.25"/>
    <row r="12576" customFormat="1" x14ac:dyDescent="0.25"/>
    <row r="12577" customFormat="1" x14ac:dyDescent="0.25"/>
    <row r="12578" customFormat="1" x14ac:dyDescent="0.25"/>
    <row r="12579" customFormat="1" x14ac:dyDescent="0.25"/>
    <row r="12580" customFormat="1" x14ac:dyDescent="0.25"/>
    <row r="12581" customFormat="1" x14ac:dyDescent="0.25"/>
    <row r="12582" customFormat="1" x14ac:dyDescent="0.25"/>
    <row r="12583" customFormat="1" x14ac:dyDescent="0.25"/>
    <row r="12584" customFormat="1" x14ac:dyDescent="0.25"/>
    <row r="12585" customFormat="1" x14ac:dyDescent="0.25"/>
    <row r="12586" customFormat="1" x14ac:dyDescent="0.25"/>
    <row r="12587" customFormat="1" x14ac:dyDescent="0.25"/>
    <row r="12588" customFormat="1" x14ac:dyDescent="0.25"/>
    <row r="12589" customFormat="1" x14ac:dyDescent="0.25"/>
    <row r="12590" customFormat="1" x14ac:dyDescent="0.25"/>
    <row r="12591" customFormat="1" x14ac:dyDescent="0.25"/>
    <row r="12592" customFormat="1" x14ac:dyDescent="0.25"/>
    <row r="12593" customFormat="1" x14ac:dyDescent="0.25"/>
    <row r="12594" customFormat="1" x14ac:dyDescent="0.25"/>
    <row r="12595" customFormat="1" x14ac:dyDescent="0.25"/>
    <row r="12596" customFormat="1" x14ac:dyDescent="0.25"/>
    <row r="12597" customFormat="1" x14ac:dyDescent="0.25"/>
    <row r="12598" customFormat="1" x14ac:dyDescent="0.25"/>
    <row r="12599" customFormat="1" x14ac:dyDescent="0.25"/>
    <row r="12600" customFormat="1" x14ac:dyDescent="0.25"/>
    <row r="12601" customFormat="1" x14ac:dyDescent="0.25"/>
    <row r="12602" customFormat="1" x14ac:dyDescent="0.25"/>
    <row r="12603" customFormat="1" x14ac:dyDescent="0.25"/>
    <row r="12604" customFormat="1" x14ac:dyDescent="0.25"/>
    <row r="12605" customFormat="1" x14ac:dyDescent="0.25"/>
    <row r="12606" customFormat="1" x14ac:dyDescent="0.25"/>
    <row r="12607" customFormat="1" x14ac:dyDescent="0.25"/>
    <row r="12608" customFormat="1" x14ac:dyDescent="0.25"/>
    <row r="12609" customFormat="1" x14ac:dyDescent="0.25"/>
    <row r="12610" customFormat="1" x14ac:dyDescent="0.25"/>
    <row r="12611" customFormat="1" x14ac:dyDescent="0.25"/>
    <row r="12612" customFormat="1" x14ac:dyDescent="0.25"/>
    <row r="12613" customFormat="1" x14ac:dyDescent="0.25"/>
    <row r="12614" customFormat="1" x14ac:dyDescent="0.25"/>
    <row r="12615" customFormat="1" x14ac:dyDescent="0.25"/>
    <row r="12616" customFormat="1" x14ac:dyDescent="0.25"/>
    <row r="12617" customFormat="1" x14ac:dyDescent="0.25"/>
    <row r="12618" customFormat="1" x14ac:dyDescent="0.25"/>
    <row r="12619" customFormat="1" x14ac:dyDescent="0.25"/>
    <row r="12620" customFormat="1" x14ac:dyDescent="0.25"/>
    <row r="12621" customFormat="1" x14ac:dyDescent="0.25"/>
    <row r="12622" customFormat="1" x14ac:dyDescent="0.25"/>
    <row r="12623" customFormat="1" x14ac:dyDescent="0.25"/>
    <row r="12624" customFormat="1" x14ac:dyDescent="0.25"/>
    <row r="12625" customFormat="1" x14ac:dyDescent="0.25"/>
    <row r="12626" customFormat="1" x14ac:dyDescent="0.25"/>
    <row r="12627" customFormat="1" x14ac:dyDescent="0.25"/>
    <row r="12628" customFormat="1" x14ac:dyDescent="0.25"/>
    <row r="12629" customFormat="1" x14ac:dyDescent="0.25"/>
    <row r="12630" customFormat="1" x14ac:dyDescent="0.25"/>
    <row r="12631" customFormat="1" x14ac:dyDescent="0.25"/>
    <row r="12632" customFormat="1" x14ac:dyDescent="0.25"/>
    <row r="12633" customFormat="1" x14ac:dyDescent="0.25"/>
    <row r="12634" customFormat="1" x14ac:dyDescent="0.25"/>
    <row r="12635" customFormat="1" x14ac:dyDescent="0.25"/>
    <row r="12636" customFormat="1" x14ac:dyDescent="0.25"/>
    <row r="12637" customFormat="1" x14ac:dyDescent="0.25"/>
    <row r="12638" customFormat="1" x14ac:dyDescent="0.25"/>
    <row r="12639" customFormat="1" x14ac:dyDescent="0.25"/>
    <row r="12640" customFormat="1" x14ac:dyDescent="0.25"/>
    <row r="12641" customFormat="1" x14ac:dyDescent="0.25"/>
    <row r="12642" customFormat="1" x14ac:dyDescent="0.25"/>
    <row r="12643" customFormat="1" x14ac:dyDescent="0.25"/>
    <row r="12644" customFormat="1" x14ac:dyDescent="0.25"/>
    <row r="12645" customFormat="1" x14ac:dyDescent="0.25"/>
    <row r="12646" customFormat="1" x14ac:dyDescent="0.25"/>
    <row r="12647" customFormat="1" x14ac:dyDescent="0.25"/>
    <row r="12648" customFormat="1" x14ac:dyDescent="0.25"/>
    <row r="12649" customFormat="1" x14ac:dyDescent="0.25"/>
    <row r="12650" customFormat="1" x14ac:dyDescent="0.25"/>
    <row r="12651" customFormat="1" x14ac:dyDescent="0.25"/>
    <row r="12652" customFormat="1" x14ac:dyDescent="0.25"/>
    <row r="12653" customFormat="1" x14ac:dyDescent="0.25"/>
    <row r="12654" customFormat="1" x14ac:dyDescent="0.25"/>
    <row r="12655" customFormat="1" x14ac:dyDescent="0.25"/>
    <row r="12656" customFormat="1" x14ac:dyDescent="0.25"/>
    <row r="12657" customFormat="1" x14ac:dyDescent="0.25"/>
    <row r="12658" customFormat="1" x14ac:dyDescent="0.25"/>
    <row r="12659" customFormat="1" x14ac:dyDescent="0.25"/>
    <row r="12660" customFormat="1" x14ac:dyDescent="0.25"/>
    <row r="12661" customFormat="1" x14ac:dyDescent="0.25"/>
    <row r="12662" customFormat="1" x14ac:dyDescent="0.25"/>
    <row r="12663" customFormat="1" x14ac:dyDescent="0.25"/>
    <row r="12664" customFormat="1" x14ac:dyDescent="0.25"/>
    <row r="12665" customFormat="1" x14ac:dyDescent="0.25"/>
    <row r="12666" customFormat="1" x14ac:dyDescent="0.25"/>
    <row r="12667" customFormat="1" x14ac:dyDescent="0.25"/>
    <row r="12668" customFormat="1" x14ac:dyDescent="0.25"/>
    <row r="12669" customFormat="1" x14ac:dyDescent="0.25"/>
    <row r="12670" customFormat="1" x14ac:dyDescent="0.25"/>
    <row r="12671" customFormat="1" x14ac:dyDescent="0.25"/>
    <row r="12672" customFormat="1" x14ac:dyDescent="0.25"/>
    <row r="12673" customFormat="1" x14ac:dyDescent="0.25"/>
    <row r="12674" customFormat="1" x14ac:dyDescent="0.25"/>
    <row r="12675" customFormat="1" x14ac:dyDescent="0.25"/>
    <row r="12676" customFormat="1" x14ac:dyDescent="0.25"/>
    <row r="12677" customFormat="1" x14ac:dyDescent="0.25"/>
    <row r="12678" customFormat="1" x14ac:dyDescent="0.25"/>
    <row r="12679" customFormat="1" x14ac:dyDescent="0.25"/>
    <row r="12680" customFormat="1" x14ac:dyDescent="0.25"/>
    <row r="12681" customFormat="1" x14ac:dyDescent="0.25"/>
    <row r="12682" customFormat="1" x14ac:dyDescent="0.25"/>
    <row r="12683" customFormat="1" x14ac:dyDescent="0.25"/>
    <row r="12684" customFormat="1" x14ac:dyDescent="0.25"/>
    <row r="12685" customFormat="1" x14ac:dyDescent="0.25"/>
    <row r="12686" customFormat="1" x14ac:dyDescent="0.25"/>
    <row r="12687" customFormat="1" x14ac:dyDescent="0.25"/>
    <row r="12688" customFormat="1" x14ac:dyDescent="0.25"/>
    <row r="12689" customFormat="1" x14ac:dyDescent="0.25"/>
    <row r="12690" customFormat="1" x14ac:dyDescent="0.25"/>
    <row r="12691" customFormat="1" x14ac:dyDescent="0.25"/>
    <row r="12692" customFormat="1" x14ac:dyDescent="0.25"/>
    <row r="12693" customFormat="1" x14ac:dyDescent="0.25"/>
    <row r="12694" customFormat="1" x14ac:dyDescent="0.25"/>
    <row r="12695" customFormat="1" x14ac:dyDescent="0.25"/>
    <row r="12696" customFormat="1" x14ac:dyDescent="0.25"/>
    <row r="12697" customFormat="1" x14ac:dyDescent="0.25"/>
    <row r="12698" customFormat="1" x14ac:dyDescent="0.25"/>
    <row r="12699" customFormat="1" x14ac:dyDescent="0.25"/>
    <row r="12700" customFormat="1" x14ac:dyDescent="0.25"/>
    <row r="12701" customFormat="1" x14ac:dyDescent="0.25"/>
    <row r="12702" customFormat="1" x14ac:dyDescent="0.25"/>
    <row r="12703" customFormat="1" x14ac:dyDescent="0.25"/>
    <row r="12704" customFormat="1" x14ac:dyDescent="0.25"/>
    <row r="12705" customFormat="1" x14ac:dyDescent="0.25"/>
    <row r="12706" customFormat="1" x14ac:dyDescent="0.25"/>
    <row r="12707" customFormat="1" x14ac:dyDescent="0.25"/>
    <row r="12708" customFormat="1" x14ac:dyDescent="0.25"/>
    <row r="12709" customFormat="1" x14ac:dyDescent="0.25"/>
    <row r="12710" customFormat="1" x14ac:dyDescent="0.25"/>
    <row r="12711" customFormat="1" x14ac:dyDescent="0.25"/>
    <row r="12712" customFormat="1" x14ac:dyDescent="0.25"/>
    <row r="12713" customFormat="1" x14ac:dyDescent="0.25"/>
    <row r="12714" customFormat="1" x14ac:dyDescent="0.25"/>
    <row r="12715" customFormat="1" x14ac:dyDescent="0.25"/>
    <row r="12716" customFormat="1" x14ac:dyDescent="0.25"/>
    <row r="12717" customFormat="1" x14ac:dyDescent="0.25"/>
    <row r="12718" customFormat="1" x14ac:dyDescent="0.25"/>
    <row r="12719" customFormat="1" x14ac:dyDescent="0.25"/>
    <row r="12720" customFormat="1" x14ac:dyDescent="0.25"/>
    <row r="12721" customFormat="1" x14ac:dyDescent="0.25"/>
    <row r="12722" customFormat="1" x14ac:dyDescent="0.25"/>
    <row r="12723" customFormat="1" x14ac:dyDescent="0.25"/>
    <row r="12724" customFormat="1" x14ac:dyDescent="0.25"/>
    <row r="12725" customFormat="1" x14ac:dyDescent="0.25"/>
    <row r="12726" customFormat="1" x14ac:dyDescent="0.25"/>
    <row r="12727" customFormat="1" x14ac:dyDescent="0.25"/>
    <row r="12728" customFormat="1" x14ac:dyDescent="0.25"/>
    <row r="12729" customFormat="1" x14ac:dyDescent="0.25"/>
    <row r="12730" customFormat="1" x14ac:dyDescent="0.25"/>
    <row r="12731" customFormat="1" x14ac:dyDescent="0.25"/>
    <row r="12732" customFormat="1" x14ac:dyDescent="0.25"/>
    <row r="12733" customFormat="1" x14ac:dyDescent="0.25"/>
    <row r="12734" customFormat="1" x14ac:dyDescent="0.25"/>
    <row r="12735" customFormat="1" x14ac:dyDescent="0.25"/>
    <row r="12736" customFormat="1" x14ac:dyDescent="0.25"/>
    <row r="12737" customFormat="1" x14ac:dyDescent="0.25"/>
    <row r="12738" customFormat="1" x14ac:dyDescent="0.25"/>
    <row r="12739" customFormat="1" x14ac:dyDescent="0.25"/>
    <row r="12740" customFormat="1" x14ac:dyDescent="0.25"/>
    <row r="12741" customFormat="1" x14ac:dyDescent="0.25"/>
    <row r="12742" customFormat="1" x14ac:dyDescent="0.25"/>
    <row r="12743" customFormat="1" x14ac:dyDescent="0.25"/>
    <row r="12744" customFormat="1" x14ac:dyDescent="0.25"/>
    <row r="12745" customFormat="1" x14ac:dyDescent="0.25"/>
    <row r="12746" customFormat="1" x14ac:dyDescent="0.25"/>
    <row r="12747" customFormat="1" x14ac:dyDescent="0.25"/>
    <row r="12748" customFormat="1" x14ac:dyDescent="0.25"/>
    <row r="12749" customFormat="1" x14ac:dyDescent="0.25"/>
    <row r="12750" customFormat="1" x14ac:dyDescent="0.25"/>
    <row r="12751" customFormat="1" x14ac:dyDescent="0.25"/>
    <row r="12752" customFormat="1" x14ac:dyDescent="0.25"/>
    <row r="12753" customFormat="1" x14ac:dyDescent="0.25"/>
    <row r="12754" customFormat="1" x14ac:dyDescent="0.25"/>
    <row r="12755" customFormat="1" x14ac:dyDescent="0.25"/>
    <row r="12756" customFormat="1" x14ac:dyDescent="0.25"/>
    <row r="12757" customFormat="1" x14ac:dyDescent="0.25"/>
    <row r="12758" customFormat="1" x14ac:dyDescent="0.25"/>
    <row r="12759" customFormat="1" x14ac:dyDescent="0.25"/>
    <row r="12760" customFormat="1" x14ac:dyDescent="0.25"/>
    <row r="12761" customFormat="1" x14ac:dyDescent="0.25"/>
    <row r="12762" customFormat="1" x14ac:dyDescent="0.25"/>
    <row r="12763" customFormat="1" x14ac:dyDescent="0.25"/>
    <row r="12764" customFormat="1" x14ac:dyDescent="0.25"/>
    <row r="12765" customFormat="1" x14ac:dyDescent="0.25"/>
    <row r="12766" customFormat="1" x14ac:dyDescent="0.25"/>
    <row r="12767" customFormat="1" x14ac:dyDescent="0.25"/>
    <row r="12768" customFormat="1" x14ac:dyDescent="0.25"/>
    <row r="12769" customFormat="1" x14ac:dyDescent="0.25"/>
    <row r="12770" customFormat="1" x14ac:dyDescent="0.25"/>
    <row r="12771" customFormat="1" x14ac:dyDescent="0.25"/>
    <row r="12772" customFormat="1" x14ac:dyDescent="0.25"/>
    <row r="12773" customFormat="1" x14ac:dyDescent="0.25"/>
    <row r="12774" customFormat="1" x14ac:dyDescent="0.25"/>
    <row r="12775" customFormat="1" x14ac:dyDescent="0.25"/>
    <row r="12776" customFormat="1" x14ac:dyDescent="0.25"/>
    <row r="12777" customFormat="1" x14ac:dyDescent="0.25"/>
    <row r="12778" customFormat="1" x14ac:dyDescent="0.25"/>
    <row r="12779" customFormat="1" x14ac:dyDescent="0.25"/>
    <row r="12780" customFormat="1" x14ac:dyDescent="0.25"/>
    <row r="12781" customFormat="1" x14ac:dyDescent="0.25"/>
    <row r="12782" customFormat="1" x14ac:dyDescent="0.25"/>
    <row r="12783" customFormat="1" x14ac:dyDescent="0.25"/>
    <row r="12784" customFormat="1" x14ac:dyDescent="0.25"/>
    <row r="12785" customFormat="1" x14ac:dyDescent="0.25"/>
    <row r="12786" customFormat="1" x14ac:dyDescent="0.25"/>
    <row r="12787" customFormat="1" x14ac:dyDescent="0.25"/>
    <row r="12788" customFormat="1" x14ac:dyDescent="0.25"/>
    <row r="12789" customFormat="1" x14ac:dyDescent="0.25"/>
    <row r="12790" customFormat="1" x14ac:dyDescent="0.25"/>
    <row r="12791" customFormat="1" x14ac:dyDescent="0.25"/>
    <row r="12792" customFormat="1" x14ac:dyDescent="0.25"/>
    <row r="12793" customFormat="1" x14ac:dyDescent="0.25"/>
    <row r="12794" customFormat="1" x14ac:dyDescent="0.25"/>
    <row r="12795" customFormat="1" x14ac:dyDescent="0.25"/>
    <row r="12796" customFormat="1" x14ac:dyDescent="0.25"/>
    <row r="12797" customFormat="1" x14ac:dyDescent="0.25"/>
    <row r="12798" customFormat="1" x14ac:dyDescent="0.25"/>
    <row r="12799" customFormat="1" x14ac:dyDescent="0.25"/>
    <row r="12800" customFormat="1" x14ac:dyDescent="0.25"/>
    <row r="12801" customFormat="1" x14ac:dyDescent="0.25"/>
    <row r="12802" customFormat="1" x14ac:dyDescent="0.25"/>
    <row r="12803" customFormat="1" x14ac:dyDescent="0.25"/>
    <row r="12804" customFormat="1" x14ac:dyDescent="0.25"/>
    <row r="12805" customFormat="1" x14ac:dyDescent="0.25"/>
    <row r="12806" customFormat="1" x14ac:dyDescent="0.25"/>
    <row r="12807" customFormat="1" x14ac:dyDescent="0.25"/>
    <row r="12808" customFormat="1" x14ac:dyDescent="0.25"/>
    <row r="12809" customFormat="1" x14ac:dyDescent="0.25"/>
    <row r="12810" customFormat="1" x14ac:dyDescent="0.25"/>
    <row r="12811" customFormat="1" x14ac:dyDescent="0.25"/>
    <row r="12812" customFormat="1" x14ac:dyDescent="0.25"/>
    <row r="12813" customFormat="1" x14ac:dyDescent="0.25"/>
    <row r="12814" customFormat="1" x14ac:dyDescent="0.25"/>
    <row r="12815" customFormat="1" x14ac:dyDescent="0.25"/>
    <row r="12816" customFormat="1" x14ac:dyDescent="0.25"/>
    <row r="12817" customFormat="1" x14ac:dyDescent="0.25"/>
    <row r="12818" customFormat="1" x14ac:dyDescent="0.25"/>
    <row r="12819" customFormat="1" x14ac:dyDescent="0.25"/>
    <row r="12820" customFormat="1" x14ac:dyDescent="0.25"/>
    <row r="12821" customFormat="1" x14ac:dyDescent="0.25"/>
    <row r="12822" customFormat="1" x14ac:dyDescent="0.25"/>
    <row r="12823" customFormat="1" x14ac:dyDescent="0.25"/>
    <row r="12824" customFormat="1" x14ac:dyDescent="0.25"/>
    <row r="12825" customFormat="1" x14ac:dyDescent="0.25"/>
    <row r="12826" customFormat="1" x14ac:dyDescent="0.25"/>
    <row r="12827" customFormat="1" x14ac:dyDescent="0.25"/>
    <row r="12828" customFormat="1" x14ac:dyDescent="0.25"/>
    <row r="12829" customFormat="1" x14ac:dyDescent="0.25"/>
    <row r="12830" customFormat="1" x14ac:dyDescent="0.25"/>
    <row r="12831" customFormat="1" x14ac:dyDescent="0.25"/>
    <row r="12832" customFormat="1" x14ac:dyDescent="0.25"/>
    <row r="12833" customFormat="1" x14ac:dyDescent="0.25"/>
    <row r="12834" customFormat="1" x14ac:dyDescent="0.25"/>
    <row r="12835" customFormat="1" x14ac:dyDescent="0.25"/>
    <row r="12836" customFormat="1" x14ac:dyDescent="0.25"/>
    <row r="12837" customFormat="1" x14ac:dyDescent="0.25"/>
    <row r="12838" customFormat="1" x14ac:dyDescent="0.25"/>
    <row r="12839" customFormat="1" x14ac:dyDescent="0.25"/>
    <row r="12840" customFormat="1" x14ac:dyDescent="0.25"/>
    <row r="12841" customFormat="1" x14ac:dyDescent="0.25"/>
    <row r="12842" customFormat="1" x14ac:dyDescent="0.25"/>
    <row r="12843" customFormat="1" x14ac:dyDescent="0.25"/>
    <row r="12844" customFormat="1" x14ac:dyDescent="0.25"/>
    <row r="12845" customFormat="1" x14ac:dyDescent="0.25"/>
    <row r="12846" customFormat="1" x14ac:dyDescent="0.25"/>
    <row r="12847" customFormat="1" x14ac:dyDescent="0.25"/>
    <row r="12848" customFormat="1" x14ac:dyDescent="0.25"/>
    <row r="12849" customFormat="1" x14ac:dyDescent="0.25"/>
    <row r="12850" customFormat="1" x14ac:dyDescent="0.25"/>
    <row r="12851" customFormat="1" x14ac:dyDescent="0.25"/>
    <row r="12852" customFormat="1" x14ac:dyDescent="0.25"/>
    <row r="12853" customFormat="1" x14ac:dyDescent="0.25"/>
    <row r="12854" customFormat="1" x14ac:dyDescent="0.25"/>
    <row r="12855" customFormat="1" x14ac:dyDescent="0.25"/>
    <row r="12856" customFormat="1" x14ac:dyDescent="0.25"/>
    <row r="12857" customFormat="1" x14ac:dyDescent="0.25"/>
    <row r="12858" customFormat="1" x14ac:dyDescent="0.25"/>
    <row r="12859" customFormat="1" x14ac:dyDescent="0.25"/>
    <row r="12860" customFormat="1" x14ac:dyDescent="0.25"/>
    <row r="12861" customFormat="1" x14ac:dyDescent="0.25"/>
    <row r="12862" customFormat="1" x14ac:dyDescent="0.25"/>
    <row r="12863" customFormat="1" x14ac:dyDescent="0.25"/>
    <row r="12864" customFormat="1" x14ac:dyDescent="0.25"/>
    <row r="12865" customFormat="1" x14ac:dyDescent="0.25"/>
    <row r="12866" customFormat="1" x14ac:dyDescent="0.25"/>
    <row r="12867" customFormat="1" x14ac:dyDescent="0.25"/>
    <row r="12868" customFormat="1" x14ac:dyDescent="0.25"/>
    <row r="12869" customFormat="1" x14ac:dyDescent="0.25"/>
    <row r="12870" customFormat="1" x14ac:dyDescent="0.25"/>
    <row r="12871" customFormat="1" x14ac:dyDescent="0.25"/>
    <row r="12872" customFormat="1" x14ac:dyDescent="0.25"/>
    <row r="12873" customFormat="1" x14ac:dyDescent="0.25"/>
    <row r="12874" customFormat="1" x14ac:dyDescent="0.25"/>
    <row r="12875" customFormat="1" x14ac:dyDescent="0.25"/>
    <row r="12876" customFormat="1" x14ac:dyDescent="0.25"/>
    <row r="12877" customFormat="1" x14ac:dyDescent="0.25"/>
    <row r="12878" customFormat="1" x14ac:dyDescent="0.25"/>
    <row r="12879" customFormat="1" x14ac:dyDescent="0.25"/>
    <row r="12880" customFormat="1" x14ac:dyDescent="0.25"/>
    <row r="12881" customFormat="1" x14ac:dyDescent="0.25"/>
    <row r="12882" customFormat="1" x14ac:dyDescent="0.25"/>
    <row r="12883" customFormat="1" x14ac:dyDescent="0.25"/>
    <row r="12884" customFormat="1" x14ac:dyDescent="0.25"/>
    <row r="12885" customFormat="1" x14ac:dyDescent="0.25"/>
    <row r="12886" customFormat="1" x14ac:dyDescent="0.25"/>
    <row r="12887" customFormat="1" x14ac:dyDescent="0.25"/>
    <row r="12888" customFormat="1" x14ac:dyDescent="0.25"/>
    <row r="12889" customFormat="1" x14ac:dyDescent="0.25"/>
    <row r="12890" customFormat="1" x14ac:dyDescent="0.25"/>
    <row r="12891" customFormat="1" x14ac:dyDescent="0.25"/>
    <row r="12892" customFormat="1" x14ac:dyDescent="0.25"/>
    <row r="12893" customFormat="1" x14ac:dyDescent="0.25"/>
    <row r="12894" customFormat="1" x14ac:dyDescent="0.25"/>
    <row r="12895" customFormat="1" x14ac:dyDescent="0.25"/>
    <row r="12896" customFormat="1" x14ac:dyDescent="0.25"/>
    <row r="12897" customFormat="1" x14ac:dyDescent="0.25"/>
    <row r="12898" customFormat="1" x14ac:dyDescent="0.25"/>
    <row r="12899" customFormat="1" x14ac:dyDescent="0.25"/>
    <row r="12900" customFormat="1" x14ac:dyDescent="0.25"/>
    <row r="12901" customFormat="1" x14ac:dyDescent="0.25"/>
    <row r="12902" customFormat="1" x14ac:dyDescent="0.25"/>
    <row r="12903" customFormat="1" x14ac:dyDescent="0.25"/>
    <row r="12904" customFormat="1" x14ac:dyDescent="0.25"/>
    <row r="12905" customFormat="1" x14ac:dyDescent="0.25"/>
    <row r="12906" customFormat="1" x14ac:dyDescent="0.25"/>
    <row r="12907" customFormat="1" x14ac:dyDescent="0.25"/>
    <row r="12908" customFormat="1" x14ac:dyDescent="0.25"/>
    <row r="12909" customFormat="1" x14ac:dyDescent="0.25"/>
    <row r="12910" customFormat="1" x14ac:dyDescent="0.25"/>
    <row r="12911" customFormat="1" x14ac:dyDescent="0.25"/>
    <row r="12912" customFormat="1" x14ac:dyDescent="0.25"/>
    <row r="12913" customFormat="1" x14ac:dyDescent="0.25"/>
    <row r="12914" customFormat="1" x14ac:dyDescent="0.25"/>
    <row r="12915" customFormat="1" x14ac:dyDescent="0.25"/>
    <row r="12916" customFormat="1" x14ac:dyDescent="0.25"/>
    <row r="12917" customFormat="1" x14ac:dyDescent="0.25"/>
    <row r="12918" customFormat="1" x14ac:dyDescent="0.25"/>
    <row r="12919" customFormat="1" x14ac:dyDescent="0.25"/>
    <row r="12920" customFormat="1" x14ac:dyDescent="0.25"/>
    <row r="12921" customFormat="1" x14ac:dyDescent="0.25"/>
    <row r="12922" customFormat="1" x14ac:dyDescent="0.25"/>
    <row r="12923" customFormat="1" x14ac:dyDescent="0.25"/>
    <row r="12924" customFormat="1" x14ac:dyDescent="0.25"/>
    <row r="12925" customFormat="1" x14ac:dyDescent="0.25"/>
    <row r="12926" customFormat="1" x14ac:dyDescent="0.25"/>
    <row r="12927" customFormat="1" x14ac:dyDescent="0.25"/>
    <row r="12928" customFormat="1" x14ac:dyDescent="0.25"/>
    <row r="12929" customFormat="1" x14ac:dyDescent="0.25"/>
    <row r="12930" customFormat="1" x14ac:dyDescent="0.25"/>
    <row r="12931" customFormat="1" x14ac:dyDescent="0.25"/>
    <row r="12932" customFormat="1" x14ac:dyDescent="0.25"/>
    <row r="12933" customFormat="1" x14ac:dyDescent="0.25"/>
    <row r="12934" customFormat="1" x14ac:dyDescent="0.25"/>
    <row r="12935" customFormat="1" x14ac:dyDescent="0.25"/>
    <row r="12936" customFormat="1" x14ac:dyDescent="0.25"/>
    <row r="12937" customFormat="1" x14ac:dyDescent="0.25"/>
    <row r="12938" customFormat="1" x14ac:dyDescent="0.25"/>
    <row r="12939" customFormat="1" x14ac:dyDescent="0.25"/>
    <row r="12940" customFormat="1" x14ac:dyDescent="0.25"/>
    <row r="12941" customFormat="1" x14ac:dyDescent="0.25"/>
    <row r="12942" customFormat="1" x14ac:dyDescent="0.25"/>
    <row r="12943" customFormat="1" x14ac:dyDescent="0.25"/>
    <row r="12944" customFormat="1" x14ac:dyDescent="0.25"/>
    <row r="12945" customFormat="1" x14ac:dyDescent="0.25"/>
    <row r="12946" customFormat="1" x14ac:dyDescent="0.25"/>
    <row r="12947" customFormat="1" x14ac:dyDescent="0.25"/>
    <row r="12948" customFormat="1" x14ac:dyDescent="0.25"/>
    <row r="12949" customFormat="1" x14ac:dyDescent="0.25"/>
    <row r="12950" customFormat="1" x14ac:dyDescent="0.25"/>
    <row r="12951" customFormat="1" x14ac:dyDescent="0.25"/>
    <row r="12952" customFormat="1" x14ac:dyDescent="0.25"/>
    <row r="12953" customFormat="1" x14ac:dyDescent="0.25"/>
    <row r="12954" customFormat="1" x14ac:dyDescent="0.25"/>
    <row r="12955" customFormat="1" x14ac:dyDescent="0.25"/>
    <row r="12956" customFormat="1" x14ac:dyDescent="0.25"/>
    <row r="12957" customFormat="1" x14ac:dyDescent="0.25"/>
    <row r="12958" customFormat="1" x14ac:dyDescent="0.25"/>
    <row r="12959" customFormat="1" x14ac:dyDescent="0.25"/>
    <row r="12960" customFormat="1" x14ac:dyDescent="0.25"/>
    <row r="12961" customFormat="1" x14ac:dyDescent="0.25"/>
    <row r="12962" customFormat="1" x14ac:dyDescent="0.25"/>
    <row r="12963" customFormat="1" x14ac:dyDescent="0.25"/>
    <row r="12964" customFormat="1" x14ac:dyDescent="0.25"/>
    <row r="12965" customFormat="1" x14ac:dyDescent="0.25"/>
    <row r="12966" customFormat="1" x14ac:dyDescent="0.25"/>
    <row r="12967" customFormat="1" x14ac:dyDescent="0.25"/>
    <row r="12968" customFormat="1" x14ac:dyDescent="0.25"/>
    <row r="12969" customFormat="1" x14ac:dyDescent="0.25"/>
    <row r="12970" customFormat="1" x14ac:dyDescent="0.25"/>
    <row r="12971" customFormat="1" x14ac:dyDescent="0.25"/>
    <row r="12972" customFormat="1" x14ac:dyDescent="0.25"/>
    <row r="12973" customFormat="1" x14ac:dyDescent="0.25"/>
    <row r="12974" customFormat="1" x14ac:dyDescent="0.25"/>
    <row r="12975" customFormat="1" x14ac:dyDescent="0.25"/>
    <row r="12976" customFormat="1" x14ac:dyDescent="0.25"/>
    <row r="12977" customFormat="1" x14ac:dyDescent="0.25"/>
    <row r="12978" customFormat="1" x14ac:dyDescent="0.25"/>
    <row r="12979" customFormat="1" x14ac:dyDescent="0.25"/>
    <row r="12980" customFormat="1" x14ac:dyDescent="0.25"/>
    <row r="12981" customFormat="1" x14ac:dyDescent="0.25"/>
    <row r="12982" customFormat="1" x14ac:dyDescent="0.25"/>
    <row r="12983" customFormat="1" x14ac:dyDescent="0.25"/>
    <row r="12984" customFormat="1" x14ac:dyDescent="0.25"/>
    <row r="12985" customFormat="1" x14ac:dyDescent="0.25"/>
    <row r="12986" customFormat="1" x14ac:dyDescent="0.25"/>
    <row r="12987" customFormat="1" x14ac:dyDescent="0.25"/>
    <row r="12988" customFormat="1" x14ac:dyDescent="0.25"/>
    <row r="12989" customFormat="1" x14ac:dyDescent="0.25"/>
    <row r="12990" customFormat="1" x14ac:dyDescent="0.25"/>
    <row r="12991" customFormat="1" x14ac:dyDescent="0.25"/>
    <row r="12992" customFormat="1" x14ac:dyDescent="0.25"/>
    <row r="12993" customFormat="1" x14ac:dyDescent="0.25"/>
    <row r="12994" customFormat="1" x14ac:dyDescent="0.25"/>
    <row r="12995" customFormat="1" x14ac:dyDescent="0.25"/>
    <row r="12996" customFormat="1" x14ac:dyDescent="0.25"/>
    <row r="12997" customFormat="1" x14ac:dyDescent="0.25"/>
    <row r="12998" customFormat="1" x14ac:dyDescent="0.25"/>
    <row r="12999" customFormat="1" x14ac:dyDescent="0.25"/>
    <row r="13000" customFormat="1" x14ac:dyDescent="0.25"/>
    <row r="13001" customFormat="1" x14ac:dyDescent="0.25"/>
    <row r="13002" customFormat="1" x14ac:dyDescent="0.25"/>
    <row r="13003" customFormat="1" x14ac:dyDescent="0.25"/>
    <row r="13004" customFormat="1" x14ac:dyDescent="0.25"/>
    <row r="13005" customFormat="1" x14ac:dyDescent="0.25"/>
    <row r="13006" customFormat="1" x14ac:dyDescent="0.25"/>
    <row r="13007" customFormat="1" x14ac:dyDescent="0.25"/>
    <row r="13008" customFormat="1" x14ac:dyDescent="0.25"/>
    <row r="13009" customFormat="1" x14ac:dyDescent="0.25"/>
    <row r="13010" customFormat="1" x14ac:dyDescent="0.25"/>
    <row r="13011" customFormat="1" x14ac:dyDescent="0.25"/>
    <row r="13012" customFormat="1" x14ac:dyDescent="0.25"/>
    <row r="13013" customFormat="1" x14ac:dyDescent="0.25"/>
    <row r="13014" customFormat="1" x14ac:dyDescent="0.25"/>
    <row r="13015" customFormat="1" x14ac:dyDescent="0.25"/>
    <row r="13016" customFormat="1" x14ac:dyDescent="0.25"/>
    <row r="13017" customFormat="1" x14ac:dyDescent="0.25"/>
    <row r="13018" customFormat="1" x14ac:dyDescent="0.25"/>
    <row r="13019" customFormat="1" x14ac:dyDescent="0.25"/>
    <row r="13020" customFormat="1" x14ac:dyDescent="0.25"/>
    <row r="13021" customFormat="1" x14ac:dyDescent="0.25"/>
    <row r="13022" customFormat="1" x14ac:dyDescent="0.25"/>
    <row r="13023" customFormat="1" x14ac:dyDescent="0.25"/>
    <row r="13024" customFormat="1" x14ac:dyDescent="0.25"/>
    <row r="13025" customFormat="1" x14ac:dyDescent="0.25"/>
    <row r="13026" customFormat="1" x14ac:dyDescent="0.25"/>
    <row r="13027" customFormat="1" x14ac:dyDescent="0.25"/>
    <row r="13028" customFormat="1" x14ac:dyDescent="0.25"/>
    <row r="13029" customFormat="1" x14ac:dyDescent="0.25"/>
    <row r="13030" customFormat="1" x14ac:dyDescent="0.25"/>
    <row r="13031" customFormat="1" x14ac:dyDescent="0.25"/>
    <row r="13032" customFormat="1" x14ac:dyDescent="0.25"/>
    <row r="13033" customFormat="1" x14ac:dyDescent="0.25"/>
    <row r="13034" customFormat="1" x14ac:dyDescent="0.25"/>
    <row r="13035" customFormat="1" x14ac:dyDescent="0.25"/>
    <row r="13036" customFormat="1" x14ac:dyDescent="0.25"/>
    <row r="13037" customFormat="1" x14ac:dyDescent="0.25"/>
    <row r="13038" customFormat="1" x14ac:dyDescent="0.25"/>
    <row r="13039" customFormat="1" x14ac:dyDescent="0.25"/>
    <row r="13040" customFormat="1" x14ac:dyDescent="0.25"/>
    <row r="13041" customFormat="1" x14ac:dyDescent="0.25"/>
    <row r="13042" customFormat="1" x14ac:dyDescent="0.25"/>
    <row r="13043" customFormat="1" x14ac:dyDescent="0.25"/>
    <row r="13044" customFormat="1" x14ac:dyDescent="0.25"/>
    <row r="13045" customFormat="1" x14ac:dyDescent="0.25"/>
    <row r="13046" customFormat="1" x14ac:dyDescent="0.25"/>
    <row r="13047" customFormat="1" x14ac:dyDescent="0.25"/>
    <row r="13048" customFormat="1" x14ac:dyDescent="0.25"/>
    <row r="13049" customFormat="1" x14ac:dyDescent="0.25"/>
    <row r="13050" customFormat="1" x14ac:dyDescent="0.25"/>
    <row r="13051" customFormat="1" x14ac:dyDescent="0.25"/>
    <row r="13052" customFormat="1" x14ac:dyDescent="0.25"/>
    <row r="13053" customFormat="1" x14ac:dyDescent="0.25"/>
    <row r="13054" customFormat="1" x14ac:dyDescent="0.25"/>
    <row r="13055" customFormat="1" x14ac:dyDescent="0.25"/>
    <row r="13056" customFormat="1" x14ac:dyDescent="0.25"/>
    <row r="13057" customFormat="1" x14ac:dyDescent="0.25"/>
    <row r="13058" customFormat="1" x14ac:dyDescent="0.25"/>
    <row r="13059" customFormat="1" x14ac:dyDescent="0.25"/>
    <row r="13060" customFormat="1" x14ac:dyDescent="0.25"/>
    <row r="13061" customFormat="1" x14ac:dyDescent="0.25"/>
    <row r="13062" customFormat="1" x14ac:dyDescent="0.25"/>
    <row r="13063" customFormat="1" x14ac:dyDescent="0.25"/>
    <row r="13064" customFormat="1" x14ac:dyDescent="0.25"/>
    <row r="13065" customFormat="1" x14ac:dyDescent="0.25"/>
    <row r="13066" customFormat="1" x14ac:dyDescent="0.25"/>
    <row r="13067" customFormat="1" x14ac:dyDescent="0.25"/>
    <row r="13068" customFormat="1" x14ac:dyDescent="0.25"/>
    <row r="13069" customFormat="1" x14ac:dyDescent="0.25"/>
    <row r="13070" customFormat="1" x14ac:dyDescent="0.25"/>
    <row r="13071" customFormat="1" x14ac:dyDescent="0.25"/>
    <row r="13072" customFormat="1" x14ac:dyDescent="0.25"/>
    <row r="13073" customFormat="1" x14ac:dyDescent="0.25"/>
    <row r="13074" customFormat="1" x14ac:dyDescent="0.25"/>
    <row r="13075" customFormat="1" x14ac:dyDescent="0.25"/>
    <row r="13076" customFormat="1" x14ac:dyDescent="0.25"/>
    <row r="13077" customFormat="1" x14ac:dyDescent="0.25"/>
    <row r="13078" customFormat="1" x14ac:dyDescent="0.25"/>
    <row r="13079" customFormat="1" x14ac:dyDescent="0.25"/>
    <row r="13080" customFormat="1" x14ac:dyDescent="0.25"/>
    <row r="13081" customFormat="1" x14ac:dyDescent="0.25"/>
    <row r="13082" customFormat="1" x14ac:dyDescent="0.25"/>
    <row r="13083" customFormat="1" x14ac:dyDescent="0.25"/>
    <row r="13084" customFormat="1" x14ac:dyDescent="0.25"/>
    <row r="13085" customFormat="1" x14ac:dyDescent="0.25"/>
    <row r="13086" customFormat="1" x14ac:dyDescent="0.25"/>
    <row r="13087" customFormat="1" x14ac:dyDescent="0.25"/>
    <row r="13088" customFormat="1" x14ac:dyDescent="0.25"/>
    <row r="13089" customFormat="1" x14ac:dyDescent="0.25"/>
    <row r="13090" customFormat="1" x14ac:dyDescent="0.25"/>
    <row r="13091" customFormat="1" x14ac:dyDescent="0.25"/>
    <row r="13092" customFormat="1" x14ac:dyDescent="0.25"/>
    <row r="13093" customFormat="1" x14ac:dyDescent="0.25"/>
    <row r="13094" customFormat="1" x14ac:dyDescent="0.25"/>
    <row r="13095" customFormat="1" x14ac:dyDescent="0.25"/>
    <row r="13096" customFormat="1" x14ac:dyDescent="0.25"/>
    <row r="13097" customFormat="1" x14ac:dyDescent="0.25"/>
    <row r="13098" customFormat="1" x14ac:dyDescent="0.25"/>
    <row r="13099" customFormat="1" x14ac:dyDescent="0.25"/>
    <row r="13100" customFormat="1" x14ac:dyDescent="0.25"/>
    <row r="13101" customFormat="1" x14ac:dyDescent="0.25"/>
    <row r="13102" customFormat="1" x14ac:dyDescent="0.25"/>
    <row r="13103" customFormat="1" x14ac:dyDescent="0.25"/>
    <row r="13104" customFormat="1" x14ac:dyDescent="0.25"/>
    <row r="13105" customFormat="1" x14ac:dyDescent="0.25"/>
    <row r="13106" customFormat="1" x14ac:dyDescent="0.25"/>
    <row r="13107" customFormat="1" x14ac:dyDescent="0.25"/>
    <row r="13108" customFormat="1" x14ac:dyDescent="0.25"/>
    <row r="13109" customFormat="1" x14ac:dyDescent="0.25"/>
    <row r="13110" customFormat="1" x14ac:dyDescent="0.25"/>
    <row r="13111" customFormat="1" x14ac:dyDescent="0.25"/>
    <row r="13112" customFormat="1" x14ac:dyDescent="0.25"/>
    <row r="13113" customFormat="1" x14ac:dyDescent="0.25"/>
    <row r="13114" customFormat="1" x14ac:dyDescent="0.25"/>
    <row r="13115" customFormat="1" x14ac:dyDescent="0.25"/>
    <row r="13116" customFormat="1" x14ac:dyDescent="0.25"/>
    <row r="13117" customFormat="1" x14ac:dyDescent="0.25"/>
    <row r="13118" customFormat="1" x14ac:dyDescent="0.25"/>
    <row r="13119" customFormat="1" x14ac:dyDescent="0.25"/>
    <row r="13120" customFormat="1" x14ac:dyDescent="0.25"/>
    <row r="13121" customFormat="1" x14ac:dyDescent="0.25"/>
    <row r="13122" customFormat="1" x14ac:dyDescent="0.25"/>
    <row r="13123" customFormat="1" x14ac:dyDescent="0.25"/>
    <row r="13124" customFormat="1" x14ac:dyDescent="0.25"/>
    <row r="13125" customFormat="1" x14ac:dyDescent="0.25"/>
    <row r="13126" customFormat="1" x14ac:dyDescent="0.25"/>
    <row r="13127" customFormat="1" x14ac:dyDescent="0.25"/>
    <row r="13128" customFormat="1" x14ac:dyDescent="0.25"/>
    <row r="13129" customFormat="1" x14ac:dyDescent="0.25"/>
    <row r="13130" customFormat="1" x14ac:dyDescent="0.25"/>
    <row r="13131" customFormat="1" x14ac:dyDescent="0.25"/>
    <row r="13132" customFormat="1" x14ac:dyDescent="0.25"/>
    <row r="13133" customFormat="1" x14ac:dyDescent="0.25"/>
    <row r="13134" customFormat="1" x14ac:dyDescent="0.25"/>
    <row r="13135" customFormat="1" x14ac:dyDescent="0.25"/>
    <row r="13136" customFormat="1" x14ac:dyDescent="0.25"/>
    <row r="13137" customFormat="1" x14ac:dyDescent="0.25"/>
    <row r="13138" customFormat="1" x14ac:dyDescent="0.25"/>
    <row r="13139" customFormat="1" x14ac:dyDescent="0.25"/>
    <row r="13140" customFormat="1" x14ac:dyDescent="0.25"/>
    <row r="13141" customFormat="1" x14ac:dyDescent="0.25"/>
    <row r="13142" customFormat="1" x14ac:dyDescent="0.25"/>
    <row r="13143" customFormat="1" x14ac:dyDescent="0.25"/>
    <row r="13144" customFormat="1" x14ac:dyDescent="0.25"/>
    <row r="13145" customFormat="1" x14ac:dyDescent="0.25"/>
    <row r="13146" customFormat="1" x14ac:dyDescent="0.25"/>
    <row r="13147" customFormat="1" x14ac:dyDescent="0.25"/>
    <row r="13148" customFormat="1" x14ac:dyDescent="0.25"/>
    <row r="13149" customFormat="1" x14ac:dyDescent="0.25"/>
    <row r="13150" customFormat="1" x14ac:dyDescent="0.25"/>
    <row r="13151" customFormat="1" x14ac:dyDescent="0.25"/>
    <row r="13152" customFormat="1" x14ac:dyDescent="0.25"/>
    <row r="13153" customFormat="1" x14ac:dyDescent="0.25"/>
    <row r="13154" customFormat="1" x14ac:dyDescent="0.25"/>
    <row r="13155" customFormat="1" x14ac:dyDescent="0.25"/>
    <row r="13156" customFormat="1" x14ac:dyDescent="0.25"/>
    <row r="13157" customFormat="1" x14ac:dyDescent="0.25"/>
    <row r="13158" customFormat="1" x14ac:dyDescent="0.25"/>
    <row r="13159" customFormat="1" x14ac:dyDescent="0.25"/>
    <row r="13160" customFormat="1" x14ac:dyDescent="0.25"/>
    <row r="13161" customFormat="1" x14ac:dyDescent="0.25"/>
    <row r="13162" customFormat="1" x14ac:dyDescent="0.25"/>
    <row r="13163" customFormat="1" x14ac:dyDescent="0.25"/>
    <row r="13164" customFormat="1" x14ac:dyDescent="0.25"/>
    <row r="13165" customFormat="1" x14ac:dyDescent="0.25"/>
    <row r="13166" customFormat="1" x14ac:dyDescent="0.25"/>
    <row r="13167" customFormat="1" x14ac:dyDescent="0.25"/>
    <row r="13168" customFormat="1" x14ac:dyDescent="0.25"/>
    <row r="13169" customFormat="1" x14ac:dyDescent="0.25"/>
    <row r="13170" customFormat="1" x14ac:dyDescent="0.25"/>
    <row r="13171" customFormat="1" x14ac:dyDescent="0.25"/>
    <row r="13172" customFormat="1" x14ac:dyDescent="0.25"/>
    <row r="13173" customFormat="1" x14ac:dyDescent="0.25"/>
    <row r="13174" customFormat="1" x14ac:dyDescent="0.25"/>
    <row r="13175" customFormat="1" x14ac:dyDescent="0.25"/>
    <row r="13176" customFormat="1" x14ac:dyDescent="0.25"/>
    <row r="13177" customFormat="1" x14ac:dyDescent="0.25"/>
    <row r="13178" customFormat="1" x14ac:dyDescent="0.25"/>
    <row r="13179" customFormat="1" x14ac:dyDescent="0.25"/>
    <row r="13180" customFormat="1" x14ac:dyDescent="0.25"/>
    <row r="13181" customFormat="1" x14ac:dyDescent="0.25"/>
    <row r="13182" customFormat="1" x14ac:dyDescent="0.25"/>
    <row r="13183" customFormat="1" x14ac:dyDescent="0.25"/>
    <row r="13184" customFormat="1" x14ac:dyDescent="0.25"/>
    <row r="13185" customFormat="1" x14ac:dyDescent="0.25"/>
    <row r="13186" customFormat="1" x14ac:dyDescent="0.25"/>
    <row r="13187" customFormat="1" x14ac:dyDescent="0.25"/>
    <row r="13188" customFormat="1" x14ac:dyDescent="0.25"/>
    <row r="13189" customFormat="1" x14ac:dyDescent="0.25"/>
    <row r="13190" customFormat="1" x14ac:dyDescent="0.25"/>
    <row r="13191" customFormat="1" x14ac:dyDescent="0.25"/>
    <row r="13192" customFormat="1" x14ac:dyDescent="0.25"/>
    <row r="13193" customFormat="1" x14ac:dyDescent="0.25"/>
    <row r="13194" customFormat="1" x14ac:dyDescent="0.25"/>
    <row r="13195" customFormat="1" x14ac:dyDescent="0.25"/>
    <row r="13196" customFormat="1" x14ac:dyDescent="0.25"/>
    <row r="13197" customFormat="1" x14ac:dyDescent="0.25"/>
    <row r="13198" customFormat="1" x14ac:dyDescent="0.25"/>
    <row r="13199" customFormat="1" x14ac:dyDescent="0.25"/>
    <row r="13200" customFormat="1" x14ac:dyDescent="0.25"/>
    <row r="13201" customFormat="1" x14ac:dyDescent="0.25"/>
    <row r="13202" customFormat="1" x14ac:dyDescent="0.25"/>
    <row r="13203" customFormat="1" x14ac:dyDescent="0.25"/>
    <row r="13204" customFormat="1" x14ac:dyDescent="0.25"/>
    <row r="13205" customFormat="1" x14ac:dyDescent="0.25"/>
    <row r="13206" customFormat="1" x14ac:dyDescent="0.25"/>
    <row r="13207" customFormat="1" x14ac:dyDescent="0.25"/>
    <row r="13208" customFormat="1" x14ac:dyDescent="0.25"/>
    <row r="13209" customFormat="1" x14ac:dyDescent="0.25"/>
    <row r="13210" customFormat="1" x14ac:dyDescent="0.25"/>
    <row r="13211" customFormat="1" x14ac:dyDescent="0.25"/>
    <row r="13212" customFormat="1" x14ac:dyDescent="0.25"/>
    <row r="13213" customFormat="1" x14ac:dyDescent="0.25"/>
    <row r="13214" customFormat="1" x14ac:dyDescent="0.25"/>
    <row r="13215" customFormat="1" x14ac:dyDescent="0.25"/>
    <row r="13216" customFormat="1" x14ac:dyDescent="0.25"/>
    <row r="13217" customFormat="1" x14ac:dyDescent="0.25"/>
    <row r="13218" customFormat="1" x14ac:dyDescent="0.25"/>
    <row r="13219" customFormat="1" x14ac:dyDescent="0.25"/>
    <row r="13220" customFormat="1" x14ac:dyDescent="0.25"/>
    <row r="13221" customFormat="1" x14ac:dyDescent="0.25"/>
    <row r="13222" customFormat="1" x14ac:dyDescent="0.25"/>
    <row r="13223" customFormat="1" x14ac:dyDescent="0.25"/>
    <row r="13224" customFormat="1" x14ac:dyDescent="0.25"/>
    <row r="13225" customFormat="1" x14ac:dyDescent="0.25"/>
    <row r="13226" customFormat="1" x14ac:dyDescent="0.25"/>
    <row r="13227" customFormat="1" x14ac:dyDescent="0.25"/>
    <row r="13228" customFormat="1" x14ac:dyDescent="0.25"/>
    <row r="13229" customFormat="1" x14ac:dyDescent="0.25"/>
    <row r="13230" customFormat="1" x14ac:dyDescent="0.25"/>
    <row r="13231" customFormat="1" x14ac:dyDescent="0.25"/>
    <row r="13232" customFormat="1" x14ac:dyDescent="0.25"/>
    <row r="13233" customFormat="1" x14ac:dyDescent="0.25"/>
    <row r="13234" customFormat="1" x14ac:dyDescent="0.25"/>
    <row r="13235" customFormat="1" x14ac:dyDescent="0.25"/>
    <row r="13236" customFormat="1" x14ac:dyDescent="0.25"/>
    <row r="13237" customFormat="1" x14ac:dyDescent="0.25"/>
    <row r="13238" customFormat="1" x14ac:dyDescent="0.25"/>
    <row r="13239" customFormat="1" x14ac:dyDescent="0.25"/>
    <row r="13240" customFormat="1" x14ac:dyDescent="0.25"/>
    <row r="13241" customFormat="1" x14ac:dyDescent="0.25"/>
    <row r="13242" customFormat="1" x14ac:dyDescent="0.25"/>
    <row r="13243" customFormat="1" x14ac:dyDescent="0.25"/>
    <row r="13244" customFormat="1" x14ac:dyDescent="0.25"/>
    <row r="13245" customFormat="1" x14ac:dyDescent="0.25"/>
    <row r="13246" customFormat="1" x14ac:dyDescent="0.25"/>
    <row r="13247" customFormat="1" x14ac:dyDescent="0.25"/>
    <row r="13248" customFormat="1" x14ac:dyDescent="0.25"/>
    <row r="13249" customFormat="1" x14ac:dyDescent="0.25"/>
    <row r="13250" customFormat="1" x14ac:dyDescent="0.25"/>
    <row r="13251" customFormat="1" x14ac:dyDescent="0.25"/>
    <row r="13252" customFormat="1" x14ac:dyDescent="0.25"/>
    <row r="13253" customFormat="1" x14ac:dyDescent="0.25"/>
    <row r="13254" customFormat="1" x14ac:dyDescent="0.25"/>
    <row r="13255" customFormat="1" x14ac:dyDescent="0.25"/>
    <row r="13256" customFormat="1" x14ac:dyDescent="0.25"/>
    <row r="13257" customFormat="1" x14ac:dyDescent="0.25"/>
    <row r="13258" customFormat="1" x14ac:dyDescent="0.25"/>
    <row r="13259" customFormat="1" x14ac:dyDescent="0.25"/>
    <row r="13260" customFormat="1" x14ac:dyDescent="0.25"/>
    <row r="13261" customFormat="1" x14ac:dyDescent="0.25"/>
    <row r="13262" customFormat="1" x14ac:dyDescent="0.25"/>
    <row r="13263" customFormat="1" x14ac:dyDescent="0.25"/>
    <row r="13264" customFormat="1" x14ac:dyDescent="0.25"/>
    <row r="13265" customFormat="1" x14ac:dyDescent="0.25"/>
    <row r="13266" customFormat="1" x14ac:dyDescent="0.25"/>
    <row r="13267" customFormat="1" x14ac:dyDescent="0.25"/>
    <row r="13268" customFormat="1" x14ac:dyDescent="0.25"/>
    <row r="13269" customFormat="1" x14ac:dyDescent="0.25"/>
    <row r="13270" customFormat="1" x14ac:dyDescent="0.25"/>
    <row r="13271" customFormat="1" x14ac:dyDescent="0.25"/>
    <row r="13272" customFormat="1" x14ac:dyDescent="0.25"/>
    <row r="13273" customFormat="1" x14ac:dyDescent="0.25"/>
    <row r="13274" customFormat="1" x14ac:dyDescent="0.25"/>
    <row r="13275" customFormat="1" x14ac:dyDescent="0.25"/>
    <row r="13276" customFormat="1" x14ac:dyDescent="0.25"/>
    <row r="13277" customFormat="1" x14ac:dyDescent="0.25"/>
    <row r="13278" customFormat="1" x14ac:dyDescent="0.25"/>
    <row r="13279" customFormat="1" x14ac:dyDescent="0.25"/>
    <row r="13280" customFormat="1" x14ac:dyDescent="0.25"/>
    <row r="13281" customFormat="1" x14ac:dyDescent="0.25"/>
    <row r="13282" customFormat="1" x14ac:dyDescent="0.25"/>
    <row r="13283" customFormat="1" x14ac:dyDescent="0.25"/>
    <row r="13284" customFormat="1" x14ac:dyDescent="0.25"/>
    <row r="13285" customFormat="1" x14ac:dyDescent="0.25"/>
    <row r="13286" customFormat="1" x14ac:dyDescent="0.25"/>
    <row r="13287" customFormat="1" x14ac:dyDescent="0.25"/>
    <row r="13288" customFormat="1" x14ac:dyDescent="0.25"/>
    <row r="13289" customFormat="1" x14ac:dyDescent="0.25"/>
    <row r="13290" customFormat="1" x14ac:dyDescent="0.25"/>
    <row r="13291" customFormat="1" x14ac:dyDescent="0.25"/>
    <row r="13292" customFormat="1" x14ac:dyDescent="0.25"/>
    <row r="13293" customFormat="1" x14ac:dyDescent="0.25"/>
    <row r="13294" customFormat="1" x14ac:dyDescent="0.25"/>
    <row r="13295" customFormat="1" x14ac:dyDescent="0.25"/>
    <row r="13296" customFormat="1" x14ac:dyDescent="0.25"/>
    <row r="13297" customFormat="1" x14ac:dyDescent="0.25"/>
    <row r="13298" customFormat="1" x14ac:dyDescent="0.25"/>
    <row r="13299" customFormat="1" x14ac:dyDescent="0.25"/>
    <row r="13300" customFormat="1" x14ac:dyDescent="0.25"/>
    <row r="13301" customFormat="1" x14ac:dyDescent="0.25"/>
    <row r="13302" customFormat="1" x14ac:dyDescent="0.25"/>
    <row r="13303" customFormat="1" x14ac:dyDescent="0.25"/>
    <row r="13304" customFormat="1" x14ac:dyDescent="0.25"/>
    <row r="13305" customFormat="1" x14ac:dyDescent="0.25"/>
    <row r="13306" customFormat="1" x14ac:dyDescent="0.25"/>
    <row r="13307" customFormat="1" x14ac:dyDescent="0.25"/>
    <row r="13308" customFormat="1" x14ac:dyDescent="0.25"/>
    <row r="13309" customFormat="1" x14ac:dyDescent="0.25"/>
    <row r="13310" customFormat="1" x14ac:dyDescent="0.25"/>
    <row r="13311" customFormat="1" x14ac:dyDescent="0.25"/>
    <row r="13312" customFormat="1" x14ac:dyDescent="0.25"/>
    <row r="13313" customFormat="1" x14ac:dyDescent="0.25"/>
    <row r="13314" customFormat="1" x14ac:dyDescent="0.25"/>
    <row r="13315" customFormat="1" x14ac:dyDescent="0.25"/>
    <row r="13316" customFormat="1" x14ac:dyDescent="0.25"/>
    <row r="13317" customFormat="1" x14ac:dyDescent="0.25"/>
    <row r="13318" customFormat="1" x14ac:dyDescent="0.25"/>
    <row r="13319" customFormat="1" x14ac:dyDescent="0.25"/>
    <row r="13320" customFormat="1" x14ac:dyDescent="0.25"/>
    <row r="13321" customFormat="1" x14ac:dyDescent="0.25"/>
    <row r="13322" customFormat="1" x14ac:dyDescent="0.25"/>
    <row r="13323" customFormat="1" x14ac:dyDescent="0.25"/>
    <row r="13324" customFormat="1" x14ac:dyDescent="0.25"/>
    <row r="13325" customFormat="1" x14ac:dyDescent="0.25"/>
    <row r="13326" customFormat="1" x14ac:dyDescent="0.25"/>
    <row r="13327" customFormat="1" x14ac:dyDescent="0.25"/>
    <row r="13328" customFormat="1" x14ac:dyDescent="0.25"/>
    <row r="13329" customFormat="1" x14ac:dyDescent="0.25"/>
    <row r="13330" customFormat="1" x14ac:dyDescent="0.25"/>
    <row r="13331" customFormat="1" x14ac:dyDescent="0.25"/>
    <row r="13332" customFormat="1" x14ac:dyDescent="0.25"/>
    <row r="13333" customFormat="1" x14ac:dyDescent="0.25"/>
    <row r="13334" customFormat="1" x14ac:dyDescent="0.25"/>
    <row r="13335" customFormat="1" x14ac:dyDescent="0.25"/>
    <row r="13336" customFormat="1" x14ac:dyDescent="0.25"/>
    <row r="13337" customFormat="1" x14ac:dyDescent="0.25"/>
    <row r="13338" customFormat="1" x14ac:dyDescent="0.25"/>
    <row r="13339" customFormat="1" x14ac:dyDescent="0.25"/>
    <row r="13340" customFormat="1" x14ac:dyDescent="0.25"/>
    <row r="13341" customFormat="1" x14ac:dyDescent="0.25"/>
    <row r="13342" customFormat="1" x14ac:dyDescent="0.25"/>
    <row r="13343" customFormat="1" x14ac:dyDescent="0.25"/>
    <row r="13344" customFormat="1" x14ac:dyDescent="0.25"/>
    <row r="13345" customFormat="1" x14ac:dyDescent="0.25"/>
    <row r="13346" customFormat="1" x14ac:dyDescent="0.25"/>
    <row r="13347" customFormat="1" x14ac:dyDescent="0.25"/>
    <row r="13348" customFormat="1" x14ac:dyDescent="0.25"/>
    <row r="13349" customFormat="1" x14ac:dyDescent="0.25"/>
    <row r="13350" customFormat="1" x14ac:dyDescent="0.25"/>
    <row r="13351" customFormat="1" x14ac:dyDescent="0.25"/>
    <row r="13352" customFormat="1" x14ac:dyDescent="0.25"/>
    <row r="13353" customFormat="1" x14ac:dyDescent="0.25"/>
    <row r="13354" customFormat="1" x14ac:dyDescent="0.25"/>
    <row r="13355" customFormat="1" x14ac:dyDescent="0.25"/>
    <row r="13356" customFormat="1" x14ac:dyDescent="0.25"/>
    <row r="13357" customFormat="1" x14ac:dyDescent="0.25"/>
    <row r="13358" customFormat="1" x14ac:dyDescent="0.25"/>
    <row r="13359" customFormat="1" x14ac:dyDescent="0.25"/>
    <row r="13360" customFormat="1" x14ac:dyDescent="0.25"/>
    <row r="13361" customFormat="1" x14ac:dyDescent="0.25"/>
    <row r="13362" customFormat="1" x14ac:dyDescent="0.25"/>
    <row r="13363" customFormat="1" x14ac:dyDescent="0.25"/>
    <row r="13364" customFormat="1" x14ac:dyDescent="0.25"/>
    <row r="13365" customFormat="1" x14ac:dyDescent="0.25"/>
    <row r="13366" customFormat="1" x14ac:dyDescent="0.25"/>
    <row r="13367" customFormat="1" x14ac:dyDescent="0.25"/>
    <row r="13368" customFormat="1" x14ac:dyDescent="0.25"/>
    <row r="13369" customFormat="1" x14ac:dyDescent="0.25"/>
    <row r="13370" customFormat="1" x14ac:dyDescent="0.25"/>
    <row r="13371" customFormat="1" x14ac:dyDescent="0.25"/>
    <row r="13372" customFormat="1" x14ac:dyDescent="0.25"/>
    <row r="13373" customFormat="1" x14ac:dyDescent="0.25"/>
    <row r="13374" customFormat="1" x14ac:dyDescent="0.25"/>
    <row r="13375" customFormat="1" x14ac:dyDescent="0.25"/>
    <row r="13376" customFormat="1" x14ac:dyDescent="0.25"/>
    <row r="13377" customFormat="1" x14ac:dyDescent="0.25"/>
    <row r="13378" customFormat="1" x14ac:dyDescent="0.25"/>
    <row r="13379" customFormat="1" x14ac:dyDescent="0.25"/>
    <row r="13380" customFormat="1" x14ac:dyDescent="0.25"/>
    <row r="13381" customFormat="1" x14ac:dyDescent="0.25"/>
    <row r="13382" customFormat="1" x14ac:dyDescent="0.25"/>
    <row r="13383" customFormat="1" x14ac:dyDescent="0.25"/>
    <row r="13384" customFormat="1" x14ac:dyDescent="0.25"/>
    <row r="13385" customFormat="1" x14ac:dyDescent="0.25"/>
    <row r="13386" customFormat="1" x14ac:dyDescent="0.25"/>
    <row r="13387" customFormat="1" x14ac:dyDescent="0.25"/>
    <row r="13388" customFormat="1" x14ac:dyDescent="0.25"/>
    <row r="13389" customFormat="1" x14ac:dyDescent="0.25"/>
    <row r="13390" customFormat="1" x14ac:dyDescent="0.25"/>
    <row r="13391" customFormat="1" x14ac:dyDescent="0.25"/>
    <row r="13392" customFormat="1" x14ac:dyDescent="0.25"/>
    <row r="13393" customFormat="1" x14ac:dyDescent="0.25"/>
    <row r="13394" customFormat="1" x14ac:dyDescent="0.25"/>
    <row r="13395" customFormat="1" x14ac:dyDescent="0.25"/>
    <row r="13396" customFormat="1" x14ac:dyDescent="0.25"/>
    <row r="13397" customFormat="1" x14ac:dyDescent="0.25"/>
    <row r="13398" customFormat="1" x14ac:dyDescent="0.25"/>
    <row r="13399" customFormat="1" x14ac:dyDescent="0.25"/>
    <row r="13400" customFormat="1" x14ac:dyDescent="0.25"/>
    <row r="13401" customFormat="1" x14ac:dyDescent="0.25"/>
    <row r="13402" customFormat="1" x14ac:dyDescent="0.25"/>
    <row r="13403" customFormat="1" x14ac:dyDescent="0.25"/>
    <row r="13404" customFormat="1" x14ac:dyDescent="0.25"/>
    <row r="13405" customFormat="1" x14ac:dyDescent="0.25"/>
    <row r="13406" customFormat="1" x14ac:dyDescent="0.25"/>
    <row r="13407" customFormat="1" x14ac:dyDescent="0.25"/>
    <row r="13408" customFormat="1" x14ac:dyDescent="0.25"/>
    <row r="13409" customFormat="1" x14ac:dyDescent="0.25"/>
    <row r="13410" customFormat="1" x14ac:dyDescent="0.25"/>
    <row r="13411" customFormat="1" x14ac:dyDescent="0.25"/>
    <row r="13412" customFormat="1" x14ac:dyDescent="0.25"/>
    <row r="13413" customFormat="1" x14ac:dyDescent="0.25"/>
    <row r="13414" customFormat="1" x14ac:dyDescent="0.25"/>
    <row r="13415" customFormat="1" x14ac:dyDescent="0.25"/>
    <row r="13416" customFormat="1" x14ac:dyDescent="0.25"/>
    <row r="13417" customFormat="1" x14ac:dyDescent="0.25"/>
    <row r="13418" customFormat="1" x14ac:dyDescent="0.25"/>
    <row r="13419" customFormat="1" x14ac:dyDescent="0.25"/>
    <row r="13420" customFormat="1" x14ac:dyDescent="0.25"/>
    <row r="13421" customFormat="1" x14ac:dyDescent="0.25"/>
    <row r="13422" customFormat="1" x14ac:dyDescent="0.25"/>
    <row r="13423" customFormat="1" x14ac:dyDescent="0.25"/>
    <row r="13424" customFormat="1" x14ac:dyDescent="0.25"/>
    <row r="13425" customFormat="1" x14ac:dyDescent="0.25"/>
    <row r="13426" customFormat="1" x14ac:dyDescent="0.25"/>
    <row r="13427" customFormat="1" x14ac:dyDescent="0.25"/>
    <row r="13428" customFormat="1" x14ac:dyDescent="0.25"/>
    <row r="13429" customFormat="1" x14ac:dyDescent="0.25"/>
    <row r="13430" customFormat="1" x14ac:dyDescent="0.25"/>
    <row r="13431" customFormat="1" x14ac:dyDescent="0.25"/>
    <row r="13432" customFormat="1" x14ac:dyDescent="0.25"/>
    <row r="13433" customFormat="1" x14ac:dyDescent="0.25"/>
    <row r="13434" customFormat="1" x14ac:dyDescent="0.25"/>
    <row r="13435" customFormat="1" x14ac:dyDescent="0.25"/>
    <row r="13436" customFormat="1" x14ac:dyDescent="0.25"/>
    <row r="13437" customFormat="1" x14ac:dyDescent="0.25"/>
    <row r="13438" customFormat="1" x14ac:dyDescent="0.25"/>
    <row r="13439" customFormat="1" x14ac:dyDescent="0.25"/>
    <row r="13440" customFormat="1" x14ac:dyDescent="0.25"/>
    <row r="13441" customFormat="1" x14ac:dyDescent="0.25"/>
    <row r="13442" customFormat="1" x14ac:dyDescent="0.25"/>
    <row r="13443" customFormat="1" x14ac:dyDescent="0.25"/>
    <row r="13444" customFormat="1" x14ac:dyDescent="0.25"/>
    <row r="13445" customFormat="1" x14ac:dyDescent="0.25"/>
    <row r="13446" customFormat="1" x14ac:dyDescent="0.25"/>
    <row r="13447" customFormat="1" x14ac:dyDescent="0.25"/>
    <row r="13448" customFormat="1" x14ac:dyDescent="0.25"/>
    <row r="13449" customFormat="1" x14ac:dyDescent="0.25"/>
    <row r="13450" customFormat="1" x14ac:dyDescent="0.25"/>
    <row r="13451" customFormat="1" x14ac:dyDescent="0.25"/>
    <row r="13452" customFormat="1" x14ac:dyDescent="0.25"/>
    <row r="13453" customFormat="1" x14ac:dyDescent="0.25"/>
    <row r="13454" customFormat="1" x14ac:dyDescent="0.25"/>
    <row r="13455" customFormat="1" x14ac:dyDescent="0.25"/>
    <row r="13456" customFormat="1" x14ac:dyDescent="0.25"/>
    <row r="13457" customFormat="1" x14ac:dyDescent="0.25"/>
    <row r="13458" customFormat="1" x14ac:dyDescent="0.25"/>
    <row r="13459" customFormat="1" x14ac:dyDescent="0.25"/>
    <row r="13460" customFormat="1" x14ac:dyDescent="0.25"/>
    <row r="13461" customFormat="1" x14ac:dyDescent="0.25"/>
    <row r="13462" customFormat="1" x14ac:dyDescent="0.25"/>
    <row r="13463" customFormat="1" x14ac:dyDescent="0.25"/>
    <row r="13464" customFormat="1" x14ac:dyDescent="0.25"/>
    <row r="13465" customFormat="1" x14ac:dyDescent="0.25"/>
    <row r="13466" customFormat="1" x14ac:dyDescent="0.25"/>
    <row r="13467" customFormat="1" x14ac:dyDescent="0.25"/>
    <row r="13468" customFormat="1" x14ac:dyDescent="0.25"/>
    <row r="13469" customFormat="1" x14ac:dyDescent="0.25"/>
    <row r="13470" customFormat="1" x14ac:dyDescent="0.25"/>
    <row r="13471" customFormat="1" x14ac:dyDescent="0.25"/>
    <row r="13472" customFormat="1" x14ac:dyDescent="0.25"/>
    <row r="13473" customFormat="1" x14ac:dyDescent="0.25"/>
    <row r="13474" customFormat="1" x14ac:dyDescent="0.25"/>
    <row r="13475" customFormat="1" x14ac:dyDescent="0.25"/>
    <row r="13476" customFormat="1" x14ac:dyDescent="0.25"/>
    <row r="13477" customFormat="1" x14ac:dyDescent="0.25"/>
    <row r="13478" customFormat="1" x14ac:dyDescent="0.25"/>
    <row r="13479" customFormat="1" x14ac:dyDescent="0.25"/>
    <row r="13480" customFormat="1" x14ac:dyDescent="0.25"/>
    <row r="13481" customFormat="1" x14ac:dyDescent="0.25"/>
    <row r="13482" customFormat="1" x14ac:dyDescent="0.25"/>
    <row r="13483" customFormat="1" x14ac:dyDescent="0.25"/>
    <row r="13484" customFormat="1" x14ac:dyDescent="0.25"/>
    <row r="13485" customFormat="1" x14ac:dyDescent="0.25"/>
    <row r="13486" customFormat="1" x14ac:dyDescent="0.25"/>
    <row r="13487" customFormat="1" x14ac:dyDescent="0.25"/>
    <row r="13488" customFormat="1" x14ac:dyDescent="0.25"/>
    <row r="13489" customFormat="1" x14ac:dyDescent="0.25"/>
    <row r="13490" customFormat="1" x14ac:dyDescent="0.25"/>
    <row r="13491" customFormat="1" x14ac:dyDescent="0.25"/>
    <row r="13492" customFormat="1" x14ac:dyDescent="0.25"/>
    <row r="13493" customFormat="1" x14ac:dyDescent="0.25"/>
    <row r="13494" customFormat="1" x14ac:dyDescent="0.25"/>
    <row r="13495" customFormat="1" x14ac:dyDescent="0.25"/>
    <row r="13496" customFormat="1" x14ac:dyDescent="0.25"/>
    <row r="13497" customFormat="1" x14ac:dyDescent="0.25"/>
    <row r="13498" customFormat="1" x14ac:dyDescent="0.25"/>
    <row r="13499" customFormat="1" x14ac:dyDescent="0.25"/>
    <row r="13500" customFormat="1" x14ac:dyDescent="0.25"/>
    <row r="13501" customFormat="1" x14ac:dyDescent="0.25"/>
    <row r="13502" customFormat="1" x14ac:dyDescent="0.25"/>
    <row r="13503" customFormat="1" x14ac:dyDescent="0.25"/>
    <row r="13504" customFormat="1" x14ac:dyDescent="0.25"/>
    <row r="13505" customFormat="1" x14ac:dyDescent="0.25"/>
    <row r="13506" customFormat="1" x14ac:dyDescent="0.25"/>
    <row r="13507" customFormat="1" x14ac:dyDescent="0.25"/>
    <row r="13508" customFormat="1" x14ac:dyDescent="0.25"/>
    <row r="13509" customFormat="1" x14ac:dyDescent="0.25"/>
    <row r="13510" customFormat="1" x14ac:dyDescent="0.25"/>
    <row r="13511" customFormat="1" x14ac:dyDescent="0.25"/>
    <row r="13512" customFormat="1" x14ac:dyDescent="0.25"/>
    <row r="13513" customFormat="1" x14ac:dyDescent="0.25"/>
    <row r="13514" customFormat="1" x14ac:dyDescent="0.25"/>
    <row r="13515" customFormat="1" x14ac:dyDescent="0.25"/>
    <row r="13516" customFormat="1" x14ac:dyDescent="0.25"/>
    <row r="13517" customFormat="1" x14ac:dyDescent="0.25"/>
    <row r="13518" customFormat="1" x14ac:dyDescent="0.25"/>
    <row r="13519" customFormat="1" x14ac:dyDescent="0.25"/>
    <row r="13520" customFormat="1" x14ac:dyDescent="0.25"/>
    <row r="13521" customFormat="1" x14ac:dyDescent="0.25"/>
    <row r="13522" customFormat="1" x14ac:dyDescent="0.25"/>
    <row r="13523" customFormat="1" x14ac:dyDescent="0.25"/>
    <row r="13524" customFormat="1" x14ac:dyDescent="0.25"/>
    <row r="13525" customFormat="1" x14ac:dyDescent="0.25"/>
    <row r="13526" customFormat="1" x14ac:dyDescent="0.25"/>
    <row r="13527" customFormat="1" x14ac:dyDescent="0.25"/>
    <row r="13528" customFormat="1" x14ac:dyDescent="0.25"/>
    <row r="13529" customFormat="1" x14ac:dyDescent="0.25"/>
    <row r="13530" customFormat="1" x14ac:dyDescent="0.25"/>
    <row r="13531" customFormat="1" x14ac:dyDescent="0.25"/>
    <row r="13532" customFormat="1" x14ac:dyDescent="0.25"/>
    <row r="13533" customFormat="1" x14ac:dyDescent="0.25"/>
    <row r="13534" customFormat="1" x14ac:dyDescent="0.25"/>
    <row r="13535" customFormat="1" x14ac:dyDescent="0.25"/>
    <row r="13536" customFormat="1" x14ac:dyDescent="0.25"/>
    <row r="13537" customFormat="1" x14ac:dyDescent="0.25"/>
    <row r="13538" customFormat="1" x14ac:dyDescent="0.25"/>
    <row r="13539" customFormat="1" x14ac:dyDescent="0.25"/>
    <row r="13540" customFormat="1" x14ac:dyDescent="0.25"/>
    <row r="13541" customFormat="1" x14ac:dyDescent="0.25"/>
    <row r="13542" customFormat="1" x14ac:dyDescent="0.25"/>
    <row r="13543" customFormat="1" x14ac:dyDescent="0.25"/>
    <row r="13544" customFormat="1" x14ac:dyDescent="0.25"/>
    <row r="13545" customFormat="1" x14ac:dyDescent="0.25"/>
    <row r="13546" customFormat="1" x14ac:dyDescent="0.25"/>
    <row r="13547" customFormat="1" x14ac:dyDescent="0.25"/>
    <row r="13548" customFormat="1" x14ac:dyDescent="0.25"/>
    <row r="13549" customFormat="1" x14ac:dyDescent="0.25"/>
    <row r="13550" customFormat="1" x14ac:dyDescent="0.25"/>
    <row r="13551" customFormat="1" x14ac:dyDescent="0.25"/>
    <row r="13552" customFormat="1" x14ac:dyDescent="0.25"/>
    <row r="13553" customFormat="1" x14ac:dyDescent="0.25"/>
    <row r="13554" customFormat="1" x14ac:dyDescent="0.25"/>
    <row r="13555" customFormat="1" x14ac:dyDescent="0.25"/>
    <row r="13556" customFormat="1" x14ac:dyDescent="0.25"/>
    <row r="13557" customFormat="1" x14ac:dyDescent="0.25"/>
    <row r="13558" customFormat="1" x14ac:dyDescent="0.25"/>
    <row r="13559" customFormat="1" x14ac:dyDescent="0.25"/>
    <row r="13560" customFormat="1" x14ac:dyDescent="0.25"/>
    <row r="13561" customFormat="1" x14ac:dyDescent="0.25"/>
    <row r="13562" customFormat="1" x14ac:dyDescent="0.25"/>
    <row r="13563" customFormat="1" x14ac:dyDescent="0.25"/>
    <row r="13564" customFormat="1" x14ac:dyDescent="0.25"/>
    <row r="13565" customFormat="1" x14ac:dyDescent="0.25"/>
    <row r="13566" customFormat="1" x14ac:dyDescent="0.25"/>
    <row r="13567" customFormat="1" x14ac:dyDescent="0.25"/>
    <row r="13568" customFormat="1" x14ac:dyDescent="0.25"/>
    <row r="13569" customFormat="1" x14ac:dyDescent="0.25"/>
    <row r="13570" customFormat="1" x14ac:dyDescent="0.25"/>
    <row r="13571" customFormat="1" x14ac:dyDescent="0.25"/>
    <row r="13572" customFormat="1" x14ac:dyDescent="0.25"/>
    <row r="13573" customFormat="1" x14ac:dyDescent="0.25"/>
    <row r="13574" customFormat="1" x14ac:dyDescent="0.25"/>
    <row r="13575" customFormat="1" x14ac:dyDescent="0.25"/>
    <row r="13576" customFormat="1" x14ac:dyDescent="0.25"/>
    <row r="13577" customFormat="1" x14ac:dyDescent="0.25"/>
    <row r="13578" customFormat="1" x14ac:dyDescent="0.25"/>
    <row r="13579" customFormat="1" x14ac:dyDescent="0.25"/>
    <row r="13580" customFormat="1" x14ac:dyDescent="0.25"/>
    <row r="13581" customFormat="1" x14ac:dyDescent="0.25"/>
    <row r="13582" customFormat="1" x14ac:dyDescent="0.25"/>
    <row r="13583" customFormat="1" x14ac:dyDescent="0.25"/>
    <row r="13584" customFormat="1" x14ac:dyDescent="0.25"/>
    <row r="13585" customFormat="1" x14ac:dyDescent="0.25"/>
    <row r="13586" customFormat="1" x14ac:dyDescent="0.25"/>
    <row r="13587" customFormat="1" x14ac:dyDescent="0.25"/>
    <row r="13588" customFormat="1" x14ac:dyDescent="0.25"/>
    <row r="13589" customFormat="1" x14ac:dyDescent="0.25"/>
    <row r="13590" customFormat="1" x14ac:dyDescent="0.25"/>
    <row r="13591" customFormat="1" x14ac:dyDescent="0.25"/>
    <row r="13592" customFormat="1" x14ac:dyDescent="0.25"/>
    <row r="13593" customFormat="1" x14ac:dyDescent="0.25"/>
    <row r="13594" customFormat="1" x14ac:dyDescent="0.25"/>
    <row r="13595" customFormat="1" x14ac:dyDescent="0.25"/>
    <row r="13596" customFormat="1" x14ac:dyDescent="0.25"/>
    <row r="13597" customFormat="1" x14ac:dyDescent="0.25"/>
    <row r="13598" customFormat="1" x14ac:dyDescent="0.25"/>
    <row r="13599" customFormat="1" x14ac:dyDescent="0.25"/>
    <row r="13600" customFormat="1" x14ac:dyDescent="0.25"/>
    <row r="13601" customFormat="1" x14ac:dyDescent="0.25"/>
    <row r="13602" customFormat="1" x14ac:dyDescent="0.25"/>
    <row r="13603" customFormat="1" x14ac:dyDescent="0.25"/>
    <row r="13604" customFormat="1" x14ac:dyDescent="0.25"/>
    <row r="13605" customFormat="1" x14ac:dyDescent="0.25"/>
    <row r="13606" customFormat="1" x14ac:dyDescent="0.25"/>
    <row r="13607" customFormat="1" x14ac:dyDescent="0.25"/>
    <row r="13608" customFormat="1" x14ac:dyDescent="0.25"/>
    <row r="13609" customFormat="1" x14ac:dyDescent="0.25"/>
    <row r="13610" customFormat="1" x14ac:dyDescent="0.25"/>
    <row r="13611" customFormat="1" x14ac:dyDescent="0.25"/>
    <row r="13612" customFormat="1" x14ac:dyDescent="0.25"/>
    <row r="13613" customFormat="1" x14ac:dyDescent="0.25"/>
    <row r="13614" customFormat="1" x14ac:dyDescent="0.25"/>
    <row r="13615" customFormat="1" x14ac:dyDescent="0.25"/>
    <row r="13616" customFormat="1" x14ac:dyDescent="0.25"/>
    <row r="13617" customFormat="1" x14ac:dyDescent="0.25"/>
    <row r="13618" customFormat="1" x14ac:dyDescent="0.25"/>
    <row r="13619" customFormat="1" x14ac:dyDescent="0.25"/>
    <row r="13620" customFormat="1" x14ac:dyDescent="0.25"/>
    <row r="13621" customFormat="1" x14ac:dyDescent="0.25"/>
    <row r="13622" customFormat="1" x14ac:dyDescent="0.25"/>
    <row r="13623" customFormat="1" x14ac:dyDescent="0.25"/>
    <row r="13624" customFormat="1" x14ac:dyDescent="0.25"/>
    <row r="13625" customFormat="1" x14ac:dyDescent="0.25"/>
    <row r="13626" customFormat="1" x14ac:dyDescent="0.25"/>
    <row r="13627" customFormat="1" x14ac:dyDescent="0.25"/>
    <row r="13628" customFormat="1" x14ac:dyDescent="0.25"/>
    <row r="13629" customFormat="1" x14ac:dyDescent="0.25"/>
    <row r="13630" customFormat="1" x14ac:dyDescent="0.25"/>
    <row r="13631" customFormat="1" x14ac:dyDescent="0.25"/>
    <row r="13632" customFormat="1" x14ac:dyDescent="0.25"/>
    <row r="13633" customFormat="1" x14ac:dyDescent="0.25"/>
    <row r="13634" customFormat="1" x14ac:dyDescent="0.25"/>
    <row r="13635" customFormat="1" x14ac:dyDescent="0.25"/>
    <row r="13636" customFormat="1" x14ac:dyDescent="0.25"/>
    <row r="13637" customFormat="1" x14ac:dyDescent="0.25"/>
    <row r="13638" customFormat="1" x14ac:dyDescent="0.25"/>
    <row r="13639" customFormat="1" x14ac:dyDescent="0.25"/>
    <row r="13640" customFormat="1" x14ac:dyDescent="0.25"/>
    <row r="13641" customFormat="1" x14ac:dyDescent="0.25"/>
    <row r="13642" customFormat="1" x14ac:dyDescent="0.25"/>
    <row r="13643" customFormat="1" x14ac:dyDescent="0.25"/>
    <row r="13644" customFormat="1" x14ac:dyDescent="0.25"/>
    <row r="13645" customFormat="1" x14ac:dyDescent="0.25"/>
    <row r="13646" customFormat="1" x14ac:dyDescent="0.25"/>
    <row r="13647" customFormat="1" x14ac:dyDescent="0.25"/>
    <row r="13648" customFormat="1" x14ac:dyDescent="0.25"/>
    <row r="13649" customFormat="1" x14ac:dyDescent="0.25"/>
    <row r="13650" customFormat="1" x14ac:dyDescent="0.25"/>
    <row r="13651" customFormat="1" x14ac:dyDescent="0.25"/>
    <row r="13652" customFormat="1" x14ac:dyDescent="0.25"/>
    <row r="13653" customFormat="1" x14ac:dyDescent="0.25"/>
    <row r="13654" customFormat="1" x14ac:dyDescent="0.25"/>
    <row r="13655" customFormat="1" x14ac:dyDescent="0.25"/>
    <row r="13656" customFormat="1" x14ac:dyDescent="0.25"/>
    <row r="13657" customFormat="1" x14ac:dyDescent="0.25"/>
    <row r="13658" customFormat="1" x14ac:dyDescent="0.25"/>
    <row r="13659" customFormat="1" x14ac:dyDescent="0.25"/>
    <row r="13660" customFormat="1" x14ac:dyDescent="0.25"/>
    <row r="13661" customFormat="1" x14ac:dyDescent="0.25"/>
    <row r="13662" customFormat="1" x14ac:dyDescent="0.25"/>
    <row r="13663" customFormat="1" x14ac:dyDescent="0.25"/>
    <row r="13664" customFormat="1" x14ac:dyDescent="0.25"/>
    <row r="13665" customFormat="1" x14ac:dyDescent="0.25"/>
    <row r="13666" customFormat="1" x14ac:dyDescent="0.25"/>
    <row r="13667" customFormat="1" x14ac:dyDescent="0.25"/>
    <row r="13668" customFormat="1" x14ac:dyDescent="0.25"/>
    <row r="13669" customFormat="1" x14ac:dyDescent="0.25"/>
    <row r="13670" customFormat="1" x14ac:dyDescent="0.25"/>
    <row r="13671" customFormat="1" x14ac:dyDescent="0.25"/>
    <row r="13672" customFormat="1" x14ac:dyDescent="0.25"/>
    <row r="13673" customFormat="1" x14ac:dyDescent="0.25"/>
    <row r="13674" customFormat="1" x14ac:dyDescent="0.25"/>
    <row r="13675" customFormat="1" x14ac:dyDescent="0.25"/>
    <row r="13676" customFormat="1" x14ac:dyDescent="0.25"/>
    <row r="13677" customFormat="1" x14ac:dyDescent="0.25"/>
    <row r="13678" customFormat="1" x14ac:dyDescent="0.25"/>
    <row r="13679" customFormat="1" x14ac:dyDescent="0.25"/>
    <row r="13680" customFormat="1" x14ac:dyDescent="0.25"/>
    <row r="13681" customFormat="1" x14ac:dyDescent="0.25"/>
    <row r="13682" customFormat="1" x14ac:dyDescent="0.25"/>
    <row r="13683" customFormat="1" x14ac:dyDescent="0.25"/>
    <row r="13684" customFormat="1" x14ac:dyDescent="0.25"/>
    <row r="13685" customFormat="1" x14ac:dyDescent="0.25"/>
    <row r="13686" customFormat="1" x14ac:dyDescent="0.25"/>
    <row r="13687" customFormat="1" x14ac:dyDescent="0.25"/>
    <row r="13688" customFormat="1" x14ac:dyDescent="0.25"/>
    <row r="13689" customFormat="1" x14ac:dyDescent="0.25"/>
    <row r="13690" customFormat="1" x14ac:dyDescent="0.25"/>
    <row r="13691" customFormat="1" x14ac:dyDescent="0.25"/>
    <row r="13692" customFormat="1" x14ac:dyDescent="0.25"/>
    <row r="13693" customFormat="1" x14ac:dyDescent="0.25"/>
    <row r="13694" customFormat="1" x14ac:dyDescent="0.25"/>
    <row r="13695" customFormat="1" x14ac:dyDescent="0.25"/>
    <row r="13696" customFormat="1" x14ac:dyDescent="0.25"/>
    <row r="13697" customFormat="1" x14ac:dyDescent="0.25"/>
    <row r="13698" customFormat="1" x14ac:dyDescent="0.25"/>
    <row r="13699" customFormat="1" x14ac:dyDescent="0.25"/>
    <row r="13700" customFormat="1" x14ac:dyDescent="0.25"/>
    <row r="13701" customFormat="1" x14ac:dyDescent="0.25"/>
    <row r="13702" customFormat="1" x14ac:dyDescent="0.25"/>
    <row r="13703" customFormat="1" x14ac:dyDescent="0.25"/>
    <row r="13704" customFormat="1" x14ac:dyDescent="0.25"/>
    <row r="13705" customFormat="1" x14ac:dyDescent="0.25"/>
    <row r="13706" customFormat="1" x14ac:dyDescent="0.25"/>
    <row r="13707" customFormat="1" x14ac:dyDescent="0.25"/>
    <row r="13708" customFormat="1" x14ac:dyDescent="0.25"/>
    <row r="13709" customFormat="1" x14ac:dyDescent="0.25"/>
    <row r="13710" customFormat="1" x14ac:dyDescent="0.25"/>
    <row r="13711" customFormat="1" x14ac:dyDescent="0.25"/>
    <row r="13712" customFormat="1" x14ac:dyDescent="0.25"/>
    <row r="13713" customFormat="1" x14ac:dyDescent="0.25"/>
    <row r="13714" customFormat="1" x14ac:dyDescent="0.25"/>
    <row r="13715" customFormat="1" x14ac:dyDescent="0.25"/>
    <row r="13716" customFormat="1" x14ac:dyDescent="0.25"/>
    <row r="13717" customFormat="1" x14ac:dyDescent="0.25"/>
    <row r="13718" customFormat="1" x14ac:dyDescent="0.25"/>
    <row r="13719" customFormat="1" x14ac:dyDescent="0.25"/>
    <row r="13720" customFormat="1" x14ac:dyDescent="0.25"/>
    <row r="13721" customFormat="1" x14ac:dyDescent="0.25"/>
    <row r="13722" customFormat="1" x14ac:dyDescent="0.25"/>
    <row r="13723" customFormat="1" x14ac:dyDescent="0.25"/>
    <row r="13724" customFormat="1" x14ac:dyDescent="0.25"/>
    <row r="13725" customFormat="1" x14ac:dyDescent="0.25"/>
    <row r="13726" customFormat="1" x14ac:dyDescent="0.25"/>
    <row r="13727" customFormat="1" x14ac:dyDescent="0.25"/>
    <row r="13728" customFormat="1" x14ac:dyDescent="0.25"/>
    <row r="13729" customFormat="1" x14ac:dyDescent="0.25"/>
    <row r="13730" customFormat="1" x14ac:dyDescent="0.25"/>
    <row r="13731" customFormat="1" x14ac:dyDescent="0.25"/>
    <row r="13732" customFormat="1" x14ac:dyDescent="0.25"/>
    <row r="13733" customFormat="1" x14ac:dyDescent="0.25"/>
    <row r="13734" customFormat="1" x14ac:dyDescent="0.25"/>
    <row r="13735" customFormat="1" x14ac:dyDescent="0.25"/>
    <row r="13736" customFormat="1" x14ac:dyDescent="0.25"/>
    <row r="13737" customFormat="1" x14ac:dyDescent="0.25"/>
    <row r="13738" customFormat="1" x14ac:dyDescent="0.25"/>
    <row r="13739" customFormat="1" x14ac:dyDescent="0.25"/>
    <row r="13740" customFormat="1" x14ac:dyDescent="0.25"/>
    <row r="13741" customFormat="1" x14ac:dyDescent="0.25"/>
    <row r="13742" customFormat="1" x14ac:dyDescent="0.25"/>
    <row r="13743" customFormat="1" x14ac:dyDescent="0.25"/>
    <row r="13744" customFormat="1" x14ac:dyDescent="0.25"/>
    <row r="13745" customFormat="1" x14ac:dyDescent="0.25"/>
    <row r="13746" customFormat="1" x14ac:dyDescent="0.25"/>
    <row r="13747" customFormat="1" x14ac:dyDescent="0.25"/>
    <row r="13748" customFormat="1" x14ac:dyDescent="0.25"/>
    <row r="13749" customFormat="1" x14ac:dyDescent="0.25"/>
    <row r="13750" customFormat="1" x14ac:dyDescent="0.25"/>
    <row r="13751" customFormat="1" x14ac:dyDescent="0.25"/>
    <row r="13752" customFormat="1" x14ac:dyDescent="0.25"/>
    <row r="13753" customFormat="1" x14ac:dyDescent="0.25"/>
    <row r="13754" customFormat="1" x14ac:dyDescent="0.25"/>
    <row r="13755" customFormat="1" x14ac:dyDescent="0.25"/>
    <row r="13756" customFormat="1" x14ac:dyDescent="0.25"/>
    <row r="13757" customFormat="1" x14ac:dyDescent="0.25"/>
    <row r="13758" customFormat="1" x14ac:dyDescent="0.25"/>
    <row r="13759" customFormat="1" x14ac:dyDescent="0.25"/>
    <row r="13760" customFormat="1" x14ac:dyDescent="0.25"/>
    <row r="13761" customFormat="1" x14ac:dyDescent="0.25"/>
    <row r="13762" customFormat="1" x14ac:dyDescent="0.25"/>
    <row r="13763" customFormat="1" x14ac:dyDescent="0.25"/>
    <row r="13764" customFormat="1" x14ac:dyDescent="0.25"/>
    <row r="13765" customFormat="1" x14ac:dyDescent="0.25"/>
    <row r="13766" customFormat="1" x14ac:dyDescent="0.25"/>
    <row r="13767" customFormat="1" x14ac:dyDescent="0.25"/>
    <row r="13768" customFormat="1" x14ac:dyDescent="0.25"/>
    <row r="13769" customFormat="1" x14ac:dyDescent="0.25"/>
    <row r="13770" customFormat="1" x14ac:dyDescent="0.25"/>
    <row r="13771" customFormat="1" x14ac:dyDescent="0.25"/>
    <row r="13772" customFormat="1" x14ac:dyDescent="0.25"/>
    <row r="13773" customFormat="1" x14ac:dyDescent="0.25"/>
    <row r="13774" customFormat="1" x14ac:dyDescent="0.25"/>
    <row r="13775" customFormat="1" x14ac:dyDescent="0.25"/>
    <row r="13776" customFormat="1" x14ac:dyDescent="0.25"/>
    <row r="13777" customFormat="1" x14ac:dyDescent="0.25"/>
    <row r="13778" customFormat="1" x14ac:dyDescent="0.25"/>
    <row r="13779" customFormat="1" x14ac:dyDescent="0.25"/>
    <row r="13780" customFormat="1" x14ac:dyDescent="0.25"/>
    <row r="13781" customFormat="1" x14ac:dyDescent="0.25"/>
    <row r="13782" customFormat="1" x14ac:dyDescent="0.25"/>
    <row r="13783" customFormat="1" x14ac:dyDescent="0.25"/>
    <row r="13784" customFormat="1" x14ac:dyDescent="0.25"/>
    <row r="13785" customFormat="1" x14ac:dyDescent="0.25"/>
    <row r="13786" customFormat="1" x14ac:dyDescent="0.25"/>
    <row r="13787" customFormat="1" x14ac:dyDescent="0.25"/>
    <row r="13788" customFormat="1" x14ac:dyDescent="0.25"/>
    <row r="13789" customFormat="1" x14ac:dyDescent="0.25"/>
    <row r="13790" customFormat="1" x14ac:dyDescent="0.25"/>
    <row r="13791" customFormat="1" x14ac:dyDescent="0.25"/>
    <row r="13792" customFormat="1" x14ac:dyDescent="0.25"/>
    <row r="13793" customFormat="1" x14ac:dyDescent="0.25"/>
    <row r="13794" customFormat="1" x14ac:dyDescent="0.25"/>
    <row r="13795" customFormat="1" x14ac:dyDescent="0.25"/>
    <row r="13796" customFormat="1" x14ac:dyDescent="0.25"/>
    <row r="13797" customFormat="1" x14ac:dyDescent="0.25"/>
    <row r="13798" customFormat="1" x14ac:dyDescent="0.25"/>
    <row r="13799" customFormat="1" x14ac:dyDescent="0.25"/>
    <row r="13800" customFormat="1" x14ac:dyDescent="0.25"/>
    <row r="13801" customFormat="1" x14ac:dyDescent="0.25"/>
    <row r="13802" customFormat="1" x14ac:dyDescent="0.25"/>
    <row r="13803" customFormat="1" x14ac:dyDescent="0.25"/>
    <row r="13804" customFormat="1" x14ac:dyDescent="0.25"/>
    <row r="13805" customFormat="1" x14ac:dyDescent="0.25"/>
    <row r="13806" customFormat="1" x14ac:dyDescent="0.25"/>
    <row r="13807" customFormat="1" x14ac:dyDescent="0.25"/>
    <row r="13808" customFormat="1" x14ac:dyDescent="0.25"/>
    <row r="13809" customFormat="1" x14ac:dyDescent="0.25"/>
    <row r="13810" customFormat="1" x14ac:dyDescent="0.25"/>
    <row r="13811" customFormat="1" x14ac:dyDescent="0.25"/>
    <row r="13812" customFormat="1" x14ac:dyDescent="0.25"/>
    <row r="13813" customFormat="1" x14ac:dyDescent="0.25"/>
    <row r="13814" customFormat="1" x14ac:dyDescent="0.25"/>
    <row r="13815" customFormat="1" x14ac:dyDescent="0.25"/>
    <row r="13816" customFormat="1" x14ac:dyDescent="0.25"/>
    <row r="13817" customFormat="1" x14ac:dyDescent="0.25"/>
    <row r="13818" customFormat="1" x14ac:dyDescent="0.25"/>
    <row r="13819" customFormat="1" x14ac:dyDescent="0.25"/>
    <row r="13820" customFormat="1" x14ac:dyDescent="0.25"/>
    <row r="13821" customFormat="1" x14ac:dyDescent="0.25"/>
    <row r="13822" customFormat="1" x14ac:dyDescent="0.25"/>
    <row r="13823" customFormat="1" x14ac:dyDescent="0.25"/>
    <row r="13824" customFormat="1" x14ac:dyDescent="0.25"/>
    <row r="13825" customFormat="1" x14ac:dyDescent="0.25"/>
    <row r="13826" customFormat="1" x14ac:dyDescent="0.25"/>
    <row r="13827" customFormat="1" x14ac:dyDescent="0.25"/>
    <row r="13828" customFormat="1" x14ac:dyDescent="0.25"/>
    <row r="13829" customFormat="1" x14ac:dyDescent="0.25"/>
    <row r="13830" customFormat="1" x14ac:dyDescent="0.25"/>
    <row r="13831" customFormat="1" x14ac:dyDescent="0.25"/>
    <row r="13832" customFormat="1" x14ac:dyDescent="0.25"/>
    <row r="13833" customFormat="1" x14ac:dyDescent="0.25"/>
    <row r="13834" customFormat="1" x14ac:dyDescent="0.25"/>
    <row r="13835" customFormat="1" x14ac:dyDescent="0.25"/>
    <row r="13836" customFormat="1" x14ac:dyDescent="0.25"/>
    <row r="13837" customFormat="1" x14ac:dyDescent="0.25"/>
    <row r="13838" customFormat="1" x14ac:dyDescent="0.25"/>
    <row r="13839" customFormat="1" x14ac:dyDescent="0.25"/>
    <row r="13840" customFormat="1" x14ac:dyDescent="0.25"/>
    <row r="13841" customFormat="1" x14ac:dyDescent="0.25"/>
    <row r="13842" customFormat="1" x14ac:dyDescent="0.25"/>
    <row r="13843" customFormat="1" x14ac:dyDescent="0.25"/>
    <row r="13844" customFormat="1" x14ac:dyDescent="0.25"/>
    <row r="13845" customFormat="1" x14ac:dyDescent="0.25"/>
    <row r="13846" customFormat="1" x14ac:dyDescent="0.25"/>
    <row r="13847" customFormat="1" x14ac:dyDescent="0.25"/>
    <row r="13848" customFormat="1" x14ac:dyDescent="0.25"/>
    <row r="13849" customFormat="1" x14ac:dyDescent="0.25"/>
    <row r="13850" customFormat="1" x14ac:dyDescent="0.25"/>
    <row r="13851" customFormat="1" x14ac:dyDescent="0.25"/>
    <row r="13852" customFormat="1" x14ac:dyDescent="0.25"/>
    <row r="13853" customFormat="1" x14ac:dyDescent="0.25"/>
    <row r="13854" customFormat="1" x14ac:dyDescent="0.25"/>
    <row r="13855" customFormat="1" x14ac:dyDescent="0.25"/>
    <row r="13856" customFormat="1" x14ac:dyDescent="0.25"/>
    <row r="13857" customFormat="1" x14ac:dyDescent="0.25"/>
    <row r="13858" customFormat="1" x14ac:dyDescent="0.25"/>
    <row r="13859" customFormat="1" x14ac:dyDescent="0.25"/>
    <row r="13860" customFormat="1" x14ac:dyDescent="0.25"/>
    <row r="13861" customFormat="1" x14ac:dyDescent="0.25"/>
    <row r="13862" customFormat="1" x14ac:dyDescent="0.25"/>
    <row r="13863" customFormat="1" x14ac:dyDescent="0.25"/>
    <row r="13864" customFormat="1" x14ac:dyDescent="0.25"/>
    <row r="13865" customFormat="1" x14ac:dyDescent="0.25"/>
    <row r="13866" customFormat="1" x14ac:dyDescent="0.25"/>
    <row r="13867" customFormat="1" x14ac:dyDescent="0.25"/>
    <row r="13868" customFormat="1" x14ac:dyDescent="0.25"/>
    <row r="13869" customFormat="1" x14ac:dyDescent="0.25"/>
    <row r="13870" customFormat="1" x14ac:dyDescent="0.25"/>
    <row r="13871" customFormat="1" x14ac:dyDescent="0.25"/>
    <row r="13872" customFormat="1" x14ac:dyDescent="0.25"/>
    <row r="13873" customFormat="1" x14ac:dyDescent="0.25"/>
    <row r="13874" customFormat="1" x14ac:dyDescent="0.25"/>
    <row r="13875" customFormat="1" x14ac:dyDescent="0.25"/>
    <row r="13876" customFormat="1" x14ac:dyDescent="0.25"/>
    <row r="13877" customFormat="1" x14ac:dyDescent="0.25"/>
    <row r="13878" customFormat="1" x14ac:dyDescent="0.25"/>
    <row r="13879" customFormat="1" x14ac:dyDescent="0.25"/>
    <row r="13880" customFormat="1" x14ac:dyDescent="0.25"/>
    <row r="13881" customFormat="1" x14ac:dyDescent="0.25"/>
    <row r="13882" customFormat="1" x14ac:dyDescent="0.25"/>
    <row r="13883" customFormat="1" x14ac:dyDescent="0.25"/>
    <row r="13884" customFormat="1" x14ac:dyDescent="0.25"/>
    <row r="13885" customFormat="1" x14ac:dyDescent="0.25"/>
    <row r="13886" customFormat="1" x14ac:dyDescent="0.25"/>
    <row r="13887" customFormat="1" x14ac:dyDescent="0.25"/>
    <row r="13888" customFormat="1" x14ac:dyDescent="0.25"/>
    <row r="13889" customFormat="1" x14ac:dyDescent="0.25"/>
    <row r="13890" customFormat="1" x14ac:dyDescent="0.25"/>
    <row r="13891" customFormat="1" x14ac:dyDescent="0.25"/>
    <row r="13892" customFormat="1" x14ac:dyDescent="0.25"/>
    <row r="13893" customFormat="1" x14ac:dyDescent="0.25"/>
    <row r="13894" customFormat="1" x14ac:dyDescent="0.25"/>
    <row r="13895" customFormat="1" x14ac:dyDescent="0.25"/>
    <row r="13896" customFormat="1" x14ac:dyDescent="0.25"/>
    <row r="13897" customFormat="1" x14ac:dyDescent="0.25"/>
    <row r="13898" customFormat="1" x14ac:dyDescent="0.25"/>
    <row r="13899" customFormat="1" x14ac:dyDescent="0.25"/>
    <row r="13900" customFormat="1" x14ac:dyDescent="0.25"/>
    <row r="13901" customFormat="1" x14ac:dyDescent="0.25"/>
    <row r="13902" customFormat="1" x14ac:dyDescent="0.25"/>
    <row r="13903" customFormat="1" x14ac:dyDescent="0.25"/>
    <row r="13904" customFormat="1" x14ac:dyDescent="0.25"/>
    <row r="13905" customFormat="1" x14ac:dyDescent="0.25"/>
    <row r="13906" customFormat="1" x14ac:dyDescent="0.25"/>
    <row r="13907" customFormat="1" x14ac:dyDescent="0.25"/>
    <row r="13908" customFormat="1" x14ac:dyDescent="0.25"/>
    <row r="13909" customFormat="1" x14ac:dyDescent="0.25"/>
    <row r="13910" customFormat="1" x14ac:dyDescent="0.25"/>
    <row r="13911" customFormat="1" x14ac:dyDescent="0.25"/>
    <row r="13912" customFormat="1" x14ac:dyDescent="0.25"/>
    <row r="13913" customFormat="1" x14ac:dyDescent="0.25"/>
    <row r="13914" customFormat="1" x14ac:dyDescent="0.25"/>
    <row r="13915" customFormat="1" x14ac:dyDescent="0.25"/>
    <row r="13916" customFormat="1" x14ac:dyDescent="0.25"/>
    <row r="13917" customFormat="1" x14ac:dyDescent="0.25"/>
    <row r="13918" customFormat="1" x14ac:dyDescent="0.25"/>
    <row r="13919" customFormat="1" x14ac:dyDescent="0.25"/>
    <row r="13920" customFormat="1" x14ac:dyDescent="0.25"/>
    <row r="13921" customFormat="1" x14ac:dyDescent="0.25"/>
    <row r="13922" customFormat="1" x14ac:dyDescent="0.25"/>
    <row r="13923" customFormat="1" x14ac:dyDescent="0.25"/>
    <row r="13924" customFormat="1" x14ac:dyDescent="0.25"/>
    <row r="13925" customFormat="1" x14ac:dyDescent="0.25"/>
    <row r="13926" customFormat="1" x14ac:dyDescent="0.25"/>
    <row r="13927" customFormat="1" x14ac:dyDescent="0.25"/>
    <row r="13928" customFormat="1" x14ac:dyDescent="0.25"/>
    <row r="13929" customFormat="1" x14ac:dyDescent="0.25"/>
    <row r="13930" customFormat="1" x14ac:dyDescent="0.25"/>
    <row r="13931" customFormat="1" x14ac:dyDescent="0.25"/>
    <row r="13932" customFormat="1" x14ac:dyDescent="0.25"/>
    <row r="13933" customFormat="1" x14ac:dyDescent="0.25"/>
    <row r="13934" customFormat="1" x14ac:dyDescent="0.25"/>
    <row r="13935" customFormat="1" x14ac:dyDescent="0.25"/>
    <row r="13936" customFormat="1" x14ac:dyDescent="0.25"/>
    <row r="13937" customFormat="1" x14ac:dyDescent="0.25"/>
    <row r="13938" customFormat="1" x14ac:dyDescent="0.25"/>
    <row r="13939" customFormat="1" x14ac:dyDescent="0.25"/>
    <row r="13940" customFormat="1" x14ac:dyDescent="0.25"/>
    <row r="13941" customFormat="1" x14ac:dyDescent="0.25"/>
    <row r="13942" customFormat="1" x14ac:dyDescent="0.25"/>
    <row r="13943" customFormat="1" x14ac:dyDescent="0.25"/>
    <row r="13944" customFormat="1" x14ac:dyDescent="0.25"/>
    <row r="13945" customFormat="1" x14ac:dyDescent="0.25"/>
    <row r="13946" customFormat="1" x14ac:dyDescent="0.25"/>
    <row r="13947" customFormat="1" x14ac:dyDescent="0.25"/>
    <row r="13948" customFormat="1" x14ac:dyDescent="0.25"/>
    <row r="13949" customFormat="1" x14ac:dyDescent="0.25"/>
    <row r="13950" customFormat="1" x14ac:dyDescent="0.25"/>
    <row r="13951" customFormat="1" x14ac:dyDescent="0.25"/>
    <row r="13952" customFormat="1" x14ac:dyDescent="0.25"/>
    <row r="13953" customFormat="1" x14ac:dyDescent="0.25"/>
    <row r="13954" customFormat="1" x14ac:dyDescent="0.25"/>
    <row r="13955" customFormat="1" x14ac:dyDescent="0.25"/>
    <row r="13956" customFormat="1" x14ac:dyDescent="0.25"/>
    <row r="13957" customFormat="1" x14ac:dyDescent="0.25"/>
    <row r="13958" customFormat="1" x14ac:dyDescent="0.25"/>
    <row r="13959" customFormat="1" x14ac:dyDescent="0.25"/>
    <row r="13960" customFormat="1" x14ac:dyDescent="0.25"/>
    <row r="13961" customFormat="1" x14ac:dyDescent="0.25"/>
    <row r="13962" customFormat="1" x14ac:dyDescent="0.25"/>
    <row r="13963" customFormat="1" x14ac:dyDescent="0.25"/>
    <row r="13964" customFormat="1" x14ac:dyDescent="0.25"/>
    <row r="13965" customFormat="1" x14ac:dyDescent="0.25"/>
    <row r="13966" customFormat="1" x14ac:dyDescent="0.25"/>
    <row r="13967" customFormat="1" x14ac:dyDescent="0.25"/>
    <row r="13968" customFormat="1" x14ac:dyDescent="0.25"/>
    <row r="13969" customFormat="1" x14ac:dyDescent="0.25"/>
    <row r="13970" customFormat="1" x14ac:dyDescent="0.25"/>
    <row r="13971" customFormat="1" x14ac:dyDescent="0.25"/>
    <row r="13972" customFormat="1" x14ac:dyDescent="0.25"/>
    <row r="13973" customFormat="1" x14ac:dyDescent="0.25"/>
    <row r="13974" customFormat="1" x14ac:dyDescent="0.25"/>
    <row r="13975" customFormat="1" x14ac:dyDescent="0.25"/>
    <row r="13976" customFormat="1" x14ac:dyDescent="0.25"/>
    <row r="13977" customFormat="1" x14ac:dyDescent="0.25"/>
    <row r="13978" customFormat="1" x14ac:dyDescent="0.25"/>
    <row r="13979" customFormat="1" x14ac:dyDescent="0.25"/>
    <row r="13980" customFormat="1" x14ac:dyDescent="0.25"/>
    <row r="13981" customFormat="1" x14ac:dyDescent="0.25"/>
    <row r="13982" customFormat="1" x14ac:dyDescent="0.25"/>
    <row r="13983" customFormat="1" x14ac:dyDescent="0.25"/>
    <row r="13984" customFormat="1" x14ac:dyDescent="0.25"/>
    <row r="13985" customFormat="1" x14ac:dyDescent="0.25"/>
    <row r="13986" customFormat="1" x14ac:dyDescent="0.25"/>
    <row r="13987" customFormat="1" x14ac:dyDescent="0.25"/>
    <row r="13988" customFormat="1" x14ac:dyDescent="0.25"/>
    <row r="13989" customFormat="1" x14ac:dyDescent="0.25"/>
    <row r="13990" customFormat="1" x14ac:dyDescent="0.25"/>
    <row r="13991" customFormat="1" x14ac:dyDescent="0.25"/>
    <row r="13992" customFormat="1" x14ac:dyDescent="0.25"/>
    <row r="13993" customFormat="1" x14ac:dyDescent="0.25"/>
    <row r="13994" customFormat="1" x14ac:dyDescent="0.25"/>
    <row r="13995" customFormat="1" x14ac:dyDescent="0.25"/>
    <row r="13996" customFormat="1" x14ac:dyDescent="0.25"/>
    <row r="13997" customFormat="1" x14ac:dyDescent="0.25"/>
    <row r="13998" customFormat="1" x14ac:dyDescent="0.25"/>
    <row r="13999" customFormat="1" x14ac:dyDescent="0.25"/>
    <row r="14000" customFormat="1" x14ac:dyDescent="0.25"/>
    <row r="14001" customFormat="1" x14ac:dyDescent="0.25"/>
    <row r="14002" customFormat="1" x14ac:dyDescent="0.25"/>
    <row r="14003" customFormat="1" x14ac:dyDescent="0.25"/>
    <row r="14004" customFormat="1" x14ac:dyDescent="0.25"/>
    <row r="14005" customFormat="1" x14ac:dyDescent="0.25"/>
    <row r="14006" customFormat="1" x14ac:dyDescent="0.25"/>
    <row r="14007" customFormat="1" x14ac:dyDescent="0.25"/>
    <row r="14008" customFormat="1" x14ac:dyDescent="0.25"/>
    <row r="14009" customFormat="1" x14ac:dyDescent="0.25"/>
    <row r="14010" customFormat="1" x14ac:dyDescent="0.25"/>
    <row r="14011" customFormat="1" x14ac:dyDescent="0.25"/>
    <row r="14012" customFormat="1" x14ac:dyDescent="0.25"/>
    <row r="14013" customFormat="1" x14ac:dyDescent="0.25"/>
    <row r="14014" customFormat="1" x14ac:dyDescent="0.25"/>
    <row r="14015" customFormat="1" x14ac:dyDescent="0.25"/>
    <row r="14016" customFormat="1" x14ac:dyDescent="0.25"/>
    <row r="14017" customFormat="1" x14ac:dyDescent="0.25"/>
    <row r="14018" customFormat="1" x14ac:dyDescent="0.25"/>
    <row r="14019" customFormat="1" x14ac:dyDescent="0.25"/>
    <row r="14020" customFormat="1" x14ac:dyDescent="0.25"/>
    <row r="14021" customFormat="1" x14ac:dyDescent="0.25"/>
    <row r="14022" customFormat="1" x14ac:dyDescent="0.25"/>
    <row r="14023" customFormat="1" x14ac:dyDescent="0.25"/>
    <row r="14024" customFormat="1" x14ac:dyDescent="0.25"/>
    <row r="14025" customFormat="1" x14ac:dyDescent="0.25"/>
    <row r="14026" customFormat="1" x14ac:dyDescent="0.25"/>
    <row r="14027" customFormat="1" x14ac:dyDescent="0.25"/>
    <row r="14028" customFormat="1" x14ac:dyDescent="0.25"/>
    <row r="14029" customFormat="1" x14ac:dyDescent="0.25"/>
    <row r="14030" customFormat="1" x14ac:dyDescent="0.25"/>
    <row r="14031" customFormat="1" x14ac:dyDescent="0.25"/>
    <row r="14032" customFormat="1" x14ac:dyDescent="0.25"/>
    <row r="14033" customFormat="1" x14ac:dyDescent="0.25"/>
    <row r="14034" customFormat="1" x14ac:dyDescent="0.25"/>
    <row r="14035" customFormat="1" x14ac:dyDescent="0.25"/>
    <row r="14036" customFormat="1" x14ac:dyDescent="0.25"/>
    <row r="14037" customFormat="1" x14ac:dyDescent="0.25"/>
    <row r="14038" customFormat="1" x14ac:dyDescent="0.25"/>
    <row r="14039" customFormat="1" x14ac:dyDescent="0.25"/>
    <row r="14040" customFormat="1" x14ac:dyDescent="0.25"/>
    <row r="14041" customFormat="1" x14ac:dyDescent="0.25"/>
    <row r="14042" customFormat="1" x14ac:dyDescent="0.25"/>
    <row r="14043" customFormat="1" x14ac:dyDescent="0.25"/>
    <row r="14044" customFormat="1" x14ac:dyDescent="0.25"/>
    <row r="14045" customFormat="1" x14ac:dyDescent="0.25"/>
    <row r="14046" customFormat="1" x14ac:dyDescent="0.25"/>
    <row r="14047" customFormat="1" x14ac:dyDescent="0.25"/>
    <row r="14048" customFormat="1" x14ac:dyDescent="0.25"/>
    <row r="14049" customFormat="1" x14ac:dyDescent="0.25"/>
    <row r="14050" customFormat="1" x14ac:dyDescent="0.25"/>
    <row r="14051" customFormat="1" x14ac:dyDescent="0.25"/>
    <row r="14052" customFormat="1" x14ac:dyDescent="0.25"/>
    <row r="14053" customFormat="1" x14ac:dyDescent="0.25"/>
    <row r="14054" customFormat="1" x14ac:dyDescent="0.25"/>
    <row r="14055" customFormat="1" x14ac:dyDescent="0.25"/>
    <row r="14056" customFormat="1" x14ac:dyDescent="0.25"/>
    <row r="14057" customFormat="1" x14ac:dyDescent="0.25"/>
    <row r="14058" customFormat="1" x14ac:dyDescent="0.25"/>
    <row r="14059" customFormat="1" x14ac:dyDescent="0.25"/>
    <row r="14060" customFormat="1" x14ac:dyDescent="0.25"/>
    <row r="14061" customFormat="1" x14ac:dyDescent="0.25"/>
    <row r="14062" customFormat="1" x14ac:dyDescent="0.25"/>
    <row r="14063" customFormat="1" x14ac:dyDescent="0.25"/>
    <row r="14064" customFormat="1" x14ac:dyDescent="0.25"/>
    <row r="14065" customFormat="1" x14ac:dyDescent="0.25"/>
    <row r="14066" customFormat="1" x14ac:dyDescent="0.25"/>
    <row r="14067" customFormat="1" x14ac:dyDescent="0.25"/>
    <row r="14068" customFormat="1" x14ac:dyDescent="0.25"/>
    <row r="14069" customFormat="1" x14ac:dyDescent="0.25"/>
    <row r="14070" customFormat="1" x14ac:dyDescent="0.25"/>
    <row r="14071" customFormat="1" x14ac:dyDescent="0.25"/>
    <row r="14072" customFormat="1" x14ac:dyDescent="0.25"/>
    <row r="14073" customFormat="1" x14ac:dyDescent="0.25"/>
    <row r="14074" customFormat="1" x14ac:dyDescent="0.25"/>
    <row r="14075" customFormat="1" x14ac:dyDescent="0.25"/>
    <row r="14076" customFormat="1" x14ac:dyDescent="0.25"/>
    <row r="14077" customFormat="1" x14ac:dyDescent="0.25"/>
    <row r="14078" customFormat="1" x14ac:dyDescent="0.25"/>
    <row r="14079" customFormat="1" x14ac:dyDescent="0.25"/>
    <row r="14080" customFormat="1" x14ac:dyDescent="0.25"/>
    <row r="14081" customFormat="1" x14ac:dyDescent="0.25"/>
    <row r="14082" customFormat="1" x14ac:dyDescent="0.25"/>
    <row r="14083" customFormat="1" x14ac:dyDescent="0.25"/>
    <row r="14084" customFormat="1" x14ac:dyDescent="0.25"/>
    <row r="14085" customFormat="1" x14ac:dyDescent="0.25"/>
    <row r="14086" customFormat="1" x14ac:dyDescent="0.25"/>
    <row r="14087" customFormat="1" x14ac:dyDescent="0.25"/>
    <row r="14088" customFormat="1" x14ac:dyDescent="0.25"/>
    <row r="14089" customFormat="1" x14ac:dyDescent="0.25"/>
    <row r="14090" customFormat="1" x14ac:dyDescent="0.25"/>
    <row r="14091" customFormat="1" x14ac:dyDescent="0.25"/>
    <row r="14092" customFormat="1" x14ac:dyDescent="0.25"/>
    <row r="14093" customFormat="1" x14ac:dyDescent="0.25"/>
    <row r="14094" customFormat="1" x14ac:dyDescent="0.25"/>
    <row r="14095" customFormat="1" x14ac:dyDescent="0.25"/>
    <row r="14096" customFormat="1" x14ac:dyDescent="0.25"/>
    <row r="14097" customFormat="1" x14ac:dyDescent="0.25"/>
    <row r="14098" customFormat="1" x14ac:dyDescent="0.25"/>
    <row r="14099" customFormat="1" x14ac:dyDescent="0.25"/>
    <row r="14100" customFormat="1" x14ac:dyDescent="0.25"/>
    <row r="14101" customFormat="1" x14ac:dyDescent="0.25"/>
    <row r="14102" customFormat="1" x14ac:dyDescent="0.25"/>
    <row r="14103" customFormat="1" x14ac:dyDescent="0.25"/>
    <row r="14104" customFormat="1" x14ac:dyDescent="0.25"/>
    <row r="14105" customFormat="1" x14ac:dyDescent="0.25"/>
    <row r="14106" customFormat="1" x14ac:dyDescent="0.25"/>
    <row r="14107" customFormat="1" x14ac:dyDescent="0.25"/>
    <row r="14108" customFormat="1" x14ac:dyDescent="0.25"/>
    <row r="14109" customFormat="1" x14ac:dyDescent="0.25"/>
    <row r="14110" customFormat="1" x14ac:dyDescent="0.25"/>
    <row r="14111" customFormat="1" x14ac:dyDescent="0.25"/>
    <row r="14112" customFormat="1" x14ac:dyDescent="0.25"/>
    <row r="14113" customFormat="1" x14ac:dyDescent="0.25"/>
    <row r="14114" customFormat="1" x14ac:dyDescent="0.25"/>
    <row r="14115" customFormat="1" x14ac:dyDescent="0.25"/>
    <row r="14116" customFormat="1" x14ac:dyDescent="0.25"/>
    <row r="14117" customFormat="1" x14ac:dyDescent="0.25"/>
    <row r="14118" customFormat="1" x14ac:dyDescent="0.25"/>
    <row r="14119" customFormat="1" x14ac:dyDescent="0.25"/>
    <row r="14120" customFormat="1" x14ac:dyDescent="0.25"/>
    <row r="14121" customFormat="1" x14ac:dyDescent="0.25"/>
    <row r="14122" customFormat="1" x14ac:dyDescent="0.25"/>
    <row r="14123" customFormat="1" x14ac:dyDescent="0.25"/>
    <row r="14124" customFormat="1" x14ac:dyDescent="0.25"/>
    <row r="14125" customFormat="1" x14ac:dyDescent="0.25"/>
    <row r="14126" customFormat="1" x14ac:dyDescent="0.25"/>
    <row r="14127" customFormat="1" x14ac:dyDescent="0.25"/>
    <row r="14128" customFormat="1" x14ac:dyDescent="0.25"/>
    <row r="14129" customFormat="1" x14ac:dyDescent="0.25"/>
    <row r="14130" customFormat="1" x14ac:dyDescent="0.25"/>
    <row r="14131" customFormat="1" x14ac:dyDescent="0.25"/>
    <row r="14132" customFormat="1" x14ac:dyDescent="0.25"/>
    <row r="14133" customFormat="1" x14ac:dyDescent="0.25"/>
    <row r="14134" customFormat="1" x14ac:dyDescent="0.25"/>
    <row r="14135" customFormat="1" x14ac:dyDescent="0.25"/>
    <row r="14136" customFormat="1" x14ac:dyDescent="0.25"/>
    <row r="14137" customFormat="1" x14ac:dyDescent="0.25"/>
    <row r="14138" customFormat="1" x14ac:dyDescent="0.25"/>
    <row r="14139" customFormat="1" x14ac:dyDescent="0.25"/>
    <row r="14140" customFormat="1" x14ac:dyDescent="0.25"/>
    <row r="14141" customFormat="1" x14ac:dyDescent="0.25"/>
    <row r="14142" customFormat="1" x14ac:dyDescent="0.25"/>
    <row r="14143" customFormat="1" x14ac:dyDescent="0.25"/>
    <row r="14144" customFormat="1" x14ac:dyDescent="0.25"/>
    <row r="14145" customFormat="1" x14ac:dyDescent="0.25"/>
    <row r="14146" customFormat="1" x14ac:dyDescent="0.25"/>
    <row r="14147" customFormat="1" x14ac:dyDescent="0.25"/>
    <row r="14148" customFormat="1" x14ac:dyDescent="0.25"/>
    <row r="14149" customFormat="1" x14ac:dyDescent="0.25"/>
    <row r="14150" customFormat="1" x14ac:dyDescent="0.25"/>
    <row r="14151" customFormat="1" x14ac:dyDescent="0.25"/>
    <row r="14152" customFormat="1" x14ac:dyDescent="0.25"/>
    <row r="14153" customFormat="1" x14ac:dyDescent="0.25"/>
    <row r="14154" customFormat="1" x14ac:dyDescent="0.25"/>
    <row r="14155" customFormat="1" x14ac:dyDescent="0.25"/>
    <row r="14156" customFormat="1" x14ac:dyDescent="0.25"/>
    <row r="14157" customFormat="1" x14ac:dyDescent="0.25"/>
    <row r="14158" customFormat="1" x14ac:dyDescent="0.25"/>
    <row r="14159" customFormat="1" x14ac:dyDescent="0.25"/>
    <row r="14160" customFormat="1" x14ac:dyDescent="0.25"/>
    <row r="14161" customFormat="1" x14ac:dyDescent="0.25"/>
    <row r="14162" customFormat="1" x14ac:dyDescent="0.25"/>
    <row r="14163" customFormat="1" x14ac:dyDescent="0.25"/>
    <row r="14164" customFormat="1" x14ac:dyDescent="0.25"/>
    <row r="14165" customFormat="1" x14ac:dyDescent="0.25"/>
    <row r="14166" customFormat="1" x14ac:dyDescent="0.25"/>
    <row r="14167" customFormat="1" x14ac:dyDescent="0.25"/>
    <row r="14168" customFormat="1" x14ac:dyDescent="0.25"/>
    <row r="14169" customFormat="1" x14ac:dyDescent="0.25"/>
    <row r="14170" customFormat="1" x14ac:dyDescent="0.25"/>
    <row r="14171" customFormat="1" x14ac:dyDescent="0.25"/>
    <row r="14172" customFormat="1" x14ac:dyDescent="0.25"/>
    <row r="14173" customFormat="1" x14ac:dyDescent="0.25"/>
    <row r="14174" customFormat="1" x14ac:dyDescent="0.25"/>
    <row r="14175" customFormat="1" x14ac:dyDescent="0.25"/>
    <row r="14176" customFormat="1" x14ac:dyDescent="0.25"/>
    <row r="14177" customFormat="1" x14ac:dyDescent="0.25"/>
    <row r="14178" customFormat="1" x14ac:dyDescent="0.25"/>
    <row r="14179" customFormat="1" x14ac:dyDescent="0.25"/>
    <row r="14180" customFormat="1" x14ac:dyDescent="0.25"/>
    <row r="14181" customFormat="1" x14ac:dyDescent="0.25"/>
    <row r="14182" customFormat="1" x14ac:dyDescent="0.25"/>
    <row r="14183" customFormat="1" x14ac:dyDescent="0.25"/>
    <row r="14184" customFormat="1" x14ac:dyDescent="0.25"/>
    <row r="14185" customFormat="1" x14ac:dyDescent="0.25"/>
    <row r="14186" customFormat="1" x14ac:dyDescent="0.25"/>
    <row r="14187" customFormat="1" x14ac:dyDescent="0.25"/>
    <row r="14188" customFormat="1" x14ac:dyDescent="0.25"/>
    <row r="14189" customFormat="1" x14ac:dyDescent="0.25"/>
    <row r="14190" customFormat="1" x14ac:dyDescent="0.25"/>
    <row r="14191" customFormat="1" x14ac:dyDescent="0.25"/>
    <row r="14192" customFormat="1" x14ac:dyDescent="0.25"/>
    <row r="14193" customFormat="1" x14ac:dyDescent="0.25"/>
    <row r="14194" customFormat="1" x14ac:dyDescent="0.25"/>
    <row r="14195" customFormat="1" x14ac:dyDescent="0.25"/>
    <row r="14196" customFormat="1" x14ac:dyDescent="0.25"/>
    <row r="14197" customFormat="1" x14ac:dyDescent="0.25"/>
    <row r="14198" customFormat="1" x14ac:dyDescent="0.25"/>
    <row r="14199" customFormat="1" x14ac:dyDescent="0.25"/>
    <row r="14200" customFormat="1" x14ac:dyDescent="0.25"/>
    <row r="14201" customFormat="1" x14ac:dyDescent="0.25"/>
    <row r="14202" customFormat="1" x14ac:dyDescent="0.25"/>
    <row r="14203" customFormat="1" x14ac:dyDescent="0.25"/>
    <row r="14204" customFormat="1" x14ac:dyDescent="0.25"/>
    <row r="14205" customFormat="1" x14ac:dyDescent="0.25"/>
    <row r="14206" customFormat="1" x14ac:dyDescent="0.25"/>
    <row r="14207" customFormat="1" x14ac:dyDescent="0.25"/>
    <row r="14208" customFormat="1" x14ac:dyDescent="0.25"/>
    <row r="14209" customFormat="1" x14ac:dyDescent="0.25"/>
    <row r="14210" customFormat="1" x14ac:dyDescent="0.25"/>
    <row r="14211" customFormat="1" x14ac:dyDescent="0.25"/>
    <row r="14212" customFormat="1" x14ac:dyDescent="0.25"/>
    <row r="14213" customFormat="1" x14ac:dyDescent="0.25"/>
    <row r="14214" customFormat="1" x14ac:dyDescent="0.25"/>
    <row r="14215" customFormat="1" x14ac:dyDescent="0.25"/>
    <row r="14216" customFormat="1" x14ac:dyDescent="0.25"/>
    <row r="14217" customFormat="1" x14ac:dyDescent="0.25"/>
    <row r="14218" customFormat="1" x14ac:dyDescent="0.25"/>
    <row r="14219" customFormat="1" x14ac:dyDescent="0.25"/>
    <row r="14220" customFormat="1" x14ac:dyDescent="0.25"/>
    <row r="14221" customFormat="1" x14ac:dyDescent="0.25"/>
    <row r="14222" customFormat="1" x14ac:dyDescent="0.25"/>
    <row r="14223" customFormat="1" x14ac:dyDescent="0.25"/>
    <row r="14224" customFormat="1" x14ac:dyDescent="0.25"/>
    <row r="14225" customFormat="1" x14ac:dyDescent="0.25"/>
    <row r="14226" customFormat="1" x14ac:dyDescent="0.25"/>
    <row r="14227" customFormat="1" x14ac:dyDescent="0.25"/>
    <row r="14228" customFormat="1" x14ac:dyDescent="0.25"/>
    <row r="14229" customFormat="1" x14ac:dyDescent="0.25"/>
    <row r="14230" customFormat="1" x14ac:dyDescent="0.25"/>
    <row r="14231" customFormat="1" x14ac:dyDescent="0.25"/>
    <row r="14232" customFormat="1" x14ac:dyDescent="0.25"/>
    <row r="14233" customFormat="1" x14ac:dyDescent="0.25"/>
    <row r="14234" customFormat="1" x14ac:dyDescent="0.25"/>
    <row r="14235" customFormat="1" x14ac:dyDescent="0.25"/>
    <row r="14236" customFormat="1" x14ac:dyDescent="0.25"/>
    <row r="14237" customFormat="1" x14ac:dyDescent="0.25"/>
    <row r="14238" customFormat="1" x14ac:dyDescent="0.25"/>
    <row r="14239" customFormat="1" x14ac:dyDescent="0.25"/>
    <row r="14240" customFormat="1" x14ac:dyDescent="0.25"/>
    <row r="14241" customFormat="1" x14ac:dyDescent="0.25"/>
    <row r="14242" customFormat="1" x14ac:dyDescent="0.25"/>
    <row r="14243" customFormat="1" x14ac:dyDescent="0.25"/>
    <row r="14244" customFormat="1" x14ac:dyDescent="0.25"/>
    <row r="14245" customFormat="1" x14ac:dyDescent="0.25"/>
    <row r="14246" customFormat="1" x14ac:dyDescent="0.25"/>
    <row r="14247" customFormat="1" x14ac:dyDescent="0.25"/>
    <row r="14248" customFormat="1" x14ac:dyDescent="0.25"/>
    <row r="14249" customFormat="1" x14ac:dyDescent="0.25"/>
    <row r="14250" customFormat="1" x14ac:dyDescent="0.25"/>
    <row r="14251" customFormat="1" x14ac:dyDescent="0.25"/>
    <row r="14252" customFormat="1" x14ac:dyDescent="0.25"/>
    <row r="14253" customFormat="1" x14ac:dyDescent="0.25"/>
    <row r="14254" customFormat="1" x14ac:dyDescent="0.25"/>
    <row r="14255" customFormat="1" x14ac:dyDescent="0.25"/>
    <row r="14256" customFormat="1" x14ac:dyDescent="0.25"/>
    <row r="14257" customFormat="1" x14ac:dyDescent="0.25"/>
    <row r="14258" customFormat="1" x14ac:dyDescent="0.25"/>
    <row r="14259" customFormat="1" x14ac:dyDescent="0.25"/>
    <row r="14260" customFormat="1" x14ac:dyDescent="0.25"/>
    <row r="14261" customFormat="1" x14ac:dyDescent="0.25"/>
    <row r="14262" customFormat="1" x14ac:dyDescent="0.25"/>
    <row r="14263" customFormat="1" x14ac:dyDescent="0.25"/>
    <row r="14264" customFormat="1" x14ac:dyDescent="0.25"/>
    <row r="14265" customFormat="1" x14ac:dyDescent="0.25"/>
    <row r="14266" customFormat="1" x14ac:dyDescent="0.25"/>
    <row r="14267" customFormat="1" x14ac:dyDescent="0.25"/>
    <row r="14268" customFormat="1" x14ac:dyDescent="0.25"/>
    <row r="14269" customFormat="1" x14ac:dyDescent="0.25"/>
    <row r="14270" customFormat="1" x14ac:dyDescent="0.25"/>
    <row r="14271" customFormat="1" x14ac:dyDescent="0.25"/>
    <row r="14272" customFormat="1" x14ac:dyDescent="0.25"/>
    <row r="14273" customFormat="1" x14ac:dyDescent="0.25"/>
    <row r="14274" customFormat="1" x14ac:dyDescent="0.25"/>
    <row r="14275" customFormat="1" x14ac:dyDescent="0.25"/>
    <row r="14276" customFormat="1" x14ac:dyDescent="0.25"/>
    <row r="14277" customFormat="1" x14ac:dyDescent="0.25"/>
    <row r="14278" customFormat="1" x14ac:dyDescent="0.25"/>
    <row r="14279" customFormat="1" x14ac:dyDescent="0.25"/>
    <row r="14280" customFormat="1" x14ac:dyDescent="0.25"/>
    <row r="14281" customFormat="1" x14ac:dyDescent="0.25"/>
    <row r="14282" customFormat="1" x14ac:dyDescent="0.25"/>
    <row r="14283" customFormat="1" x14ac:dyDescent="0.25"/>
    <row r="14284" customFormat="1" x14ac:dyDescent="0.25"/>
  </sheetData>
  <dataConsolidate/>
  <phoneticPr fontId="9" type="noConversion"/>
  <printOptions horizontalCentered="1"/>
  <pageMargins left="0.31496062992125984" right="0.31496062992125984" top="0.74803149606299213" bottom="0.35433070866141736" header="0.31496062992125984" footer="0.31496062992125984"/>
  <pageSetup paperSize="9" scale="80" orientation="landscape" blackAndWhite="1" r:id="rId2"/>
  <headerFooter>
    <oddHeader>&amp;L&amp;14ALLEGATO B&amp;C4^ DETERMINA 2026&amp;RRESIDENZIALITA' ANZIANI 2026</oddHeader>
    <oddFooter>&amp;L&amp;D&amp;CPagina &amp;P</oddFooter>
  </headerFooter>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E253D-6E6F-418E-B02E-2CA45A903497}">
  <dimension ref="A1:F15"/>
  <sheetViews>
    <sheetView workbookViewId="0">
      <selection sqref="A1:F16"/>
    </sheetView>
  </sheetViews>
  <sheetFormatPr defaultRowHeight="15" x14ac:dyDescent="0.25"/>
  <cols>
    <col min="1" max="1" width="50.5703125" bestFit="1" customWidth="1"/>
    <col min="2" max="2" width="54.5703125" bestFit="1" customWidth="1"/>
    <col min="3" max="3" width="14.28515625" bestFit="1" customWidth="1"/>
    <col min="4" max="4" width="20.28515625" customWidth="1"/>
    <col min="5" max="5" width="28.7109375" bestFit="1" customWidth="1"/>
    <col min="6" max="6" width="34.28515625" customWidth="1"/>
  </cols>
  <sheetData>
    <row r="1" spans="1:6" x14ac:dyDescent="0.25">
      <c r="A1" s="141" t="s">
        <v>236</v>
      </c>
      <c r="B1" s="141" t="s">
        <v>237</v>
      </c>
      <c r="C1" s="141" t="s">
        <v>238</v>
      </c>
      <c r="D1" s="142" t="s">
        <v>365</v>
      </c>
      <c r="E1" s="141" t="s">
        <v>493</v>
      </c>
      <c r="F1" s="142" t="s">
        <v>494</v>
      </c>
    </row>
    <row r="2" spans="1:6" x14ac:dyDescent="0.25">
      <c r="A2" s="6" t="s">
        <v>434</v>
      </c>
      <c r="B2" s="6" t="s">
        <v>437</v>
      </c>
      <c r="C2" s="6" t="s">
        <v>436</v>
      </c>
      <c r="D2" s="140"/>
      <c r="E2" s="6">
        <v>5784.46</v>
      </c>
      <c r="F2" s="140">
        <f>+E2/105*100</f>
        <v>5509.0095238095237</v>
      </c>
    </row>
    <row r="3" spans="1:6" x14ac:dyDescent="0.25">
      <c r="A3" s="6" t="s">
        <v>260</v>
      </c>
      <c r="B3" s="6" t="s">
        <v>261</v>
      </c>
      <c r="C3" s="6" t="s">
        <v>264</v>
      </c>
      <c r="D3" s="140"/>
      <c r="E3" s="6">
        <v>16216.52</v>
      </c>
      <c r="F3" s="140">
        <f t="shared" ref="F3:F14" si="0">+E3/105*100</f>
        <v>15444.304761904763</v>
      </c>
    </row>
    <row r="4" spans="1:6" x14ac:dyDescent="0.25">
      <c r="A4" s="6" t="s">
        <v>472</v>
      </c>
      <c r="B4" s="6" t="s">
        <v>470</v>
      </c>
      <c r="C4" s="6" t="s">
        <v>471</v>
      </c>
      <c r="D4" s="140"/>
      <c r="E4" s="6">
        <v>7009.59</v>
      </c>
      <c r="F4" s="140">
        <f t="shared" si="0"/>
        <v>6675.7999999999993</v>
      </c>
    </row>
    <row r="5" spans="1:6" x14ac:dyDescent="0.25">
      <c r="A5" s="6" t="s">
        <v>429</v>
      </c>
      <c r="B5" s="6" t="s">
        <v>430</v>
      </c>
      <c r="C5" s="6" t="s">
        <v>428</v>
      </c>
      <c r="D5" s="140"/>
      <c r="E5" s="6">
        <v>8609.1299999999992</v>
      </c>
      <c r="F5" s="140">
        <f t="shared" si="0"/>
        <v>8199.1714285714279</v>
      </c>
    </row>
    <row r="6" spans="1:6" x14ac:dyDescent="0.25">
      <c r="A6" s="6" t="s">
        <v>330</v>
      </c>
      <c r="B6" s="6" t="s">
        <v>404</v>
      </c>
      <c r="C6" s="6" t="s">
        <v>405</v>
      </c>
      <c r="D6" s="140"/>
      <c r="E6" s="6">
        <v>18765.45</v>
      </c>
      <c r="F6" s="140">
        <f t="shared" si="0"/>
        <v>17871.857142857145</v>
      </c>
    </row>
    <row r="7" spans="1:6" x14ac:dyDescent="0.25">
      <c r="A7" s="6" t="s">
        <v>413</v>
      </c>
      <c r="B7" s="6" t="s">
        <v>414</v>
      </c>
      <c r="C7" s="6" t="s">
        <v>415</v>
      </c>
      <c r="D7" s="140"/>
      <c r="E7" s="6">
        <v>5457.51</v>
      </c>
      <c r="F7" s="140">
        <f t="shared" si="0"/>
        <v>5197.6285714285714</v>
      </c>
    </row>
    <row r="8" spans="1:6" x14ac:dyDescent="0.25">
      <c r="A8" s="6" t="s">
        <v>453</v>
      </c>
      <c r="B8" s="6" t="s">
        <v>457</v>
      </c>
      <c r="C8" s="6" t="s">
        <v>455</v>
      </c>
      <c r="D8" s="140"/>
      <c r="E8" s="6">
        <v>6972.75</v>
      </c>
      <c r="F8" s="140">
        <f t="shared" si="0"/>
        <v>6640.7142857142862</v>
      </c>
    </row>
    <row r="9" spans="1:6" x14ac:dyDescent="0.25">
      <c r="A9" s="6" t="s">
        <v>137</v>
      </c>
      <c r="B9" s="6" t="s">
        <v>129</v>
      </c>
      <c r="C9" s="6" t="s">
        <v>247</v>
      </c>
      <c r="D9" s="140"/>
      <c r="E9" s="6">
        <v>12397.23</v>
      </c>
      <c r="F9" s="140">
        <f t="shared" si="0"/>
        <v>11806.885714285714</v>
      </c>
    </row>
    <row r="10" spans="1:6" x14ac:dyDescent="0.25">
      <c r="A10" s="6" t="s">
        <v>243</v>
      </c>
      <c r="B10" s="6" t="s">
        <v>244</v>
      </c>
      <c r="C10" s="6" t="s">
        <v>259</v>
      </c>
      <c r="D10" s="140"/>
      <c r="E10" s="6">
        <v>38662.79</v>
      </c>
      <c r="F10" s="140">
        <f t="shared" si="0"/>
        <v>36821.704761904759</v>
      </c>
    </row>
    <row r="11" spans="1:6" x14ac:dyDescent="0.25">
      <c r="A11" s="6" t="s">
        <v>163</v>
      </c>
      <c r="B11" s="6" t="s">
        <v>462</v>
      </c>
      <c r="C11" s="6" t="s">
        <v>463</v>
      </c>
      <c r="D11" s="140"/>
      <c r="E11" s="6">
        <v>15382.7</v>
      </c>
      <c r="F11" s="140">
        <f t="shared" si="0"/>
        <v>14650.190476190477</v>
      </c>
    </row>
    <row r="12" spans="1:6" ht="15.75" x14ac:dyDescent="0.25">
      <c r="A12" s="6" t="s">
        <v>245</v>
      </c>
      <c r="B12" s="6" t="s">
        <v>246</v>
      </c>
      <c r="C12" s="6" t="s">
        <v>94</v>
      </c>
      <c r="D12" s="140"/>
      <c r="E12" s="143">
        <v>20451.48</v>
      </c>
      <c r="F12" s="143">
        <f t="shared" si="0"/>
        <v>19477.599999999999</v>
      </c>
    </row>
    <row r="13" spans="1:6" x14ac:dyDescent="0.25">
      <c r="A13" s="6" t="s">
        <v>277</v>
      </c>
      <c r="B13" s="6" t="s">
        <v>278</v>
      </c>
      <c r="C13" s="6" t="s">
        <v>279</v>
      </c>
      <c r="D13" s="140"/>
      <c r="E13" s="6">
        <v>5271</v>
      </c>
      <c r="F13" s="140">
        <f t="shared" si="0"/>
        <v>5020</v>
      </c>
    </row>
    <row r="14" spans="1:6" x14ac:dyDescent="0.25">
      <c r="A14" s="6" t="s">
        <v>305</v>
      </c>
      <c r="B14" s="6" t="s">
        <v>306</v>
      </c>
      <c r="C14" s="6" t="s">
        <v>299</v>
      </c>
      <c r="D14" s="140"/>
      <c r="E14" s="6">
        <v>18134.41</v>
      </c>
      <c r="F14" s="140">
        <f t="shared" si="0"/>
        <v>17270.866666666665</v>
      </c>
    </row>
    <row r="15" spans="1:6" x14ac:dyDescent="0.25">
      <c r="E15">
        <f>SUM(E2:E14)</f>
        <v>179115.02000000002</v>
      </c>
      <c r="F15">
        <f>SUM(F2:F14)</f>
        <v>170585.73333333334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D1F48-9940-4253-BD87-A8CE62D99D57}">
  <dimension ref="A1:E26"/>
  <sheetViews>
    <sheetView workbookViewId="0">
      <selection activeCell="C29" sqref="C29"/>
    </sheetView>
  </sheetViews>
  <sheetFormatPr defaultRowHeight="15" x14ac:dyDescent="0.25"/>
  <cols>
    <col min="1" max="1" width="50.5703125" bestFit="1" customWidth="1"/>
    <col min="2" max="2" width="50.5703125" customWidth="1"/>
    <col min="3" max="3" width="54.5703125" bestFit="1" customWidth="1"/>
    <col min="4" max="4" width="50.5703125" bestFit="1" customWidth="1"/>
    <col min="5" max="5" width="29.7109375" bestFit="1" customWidth="1"/>
  </cols>
  <sheetData>
    <row r="1" spans="1:5" x14ac:dyDescent="0.25">
      <c r="A1" t="s">
        <v>236</v>
      </c>
      <c r="C1" t="s">
        <v>237</v>
      </c>
      <c r="D1" t="s">
        <v>100</v>
      </c>
      <c r="E1" t="s">
        <v>46</v>
      </c>
    </row>
    <row r="2" spans="1:5" x14ac:dyDescent="0.25">
      <c r="A2" s="137" t="s">
        <v>434</v>
      </c>
      <c r="B2" s="138" t="s">
        <v>480</v>
      </c>
      <c r="C2" t="s">
        <v>437</v>
      </c>
      <c r="D2" t="s">
        <v>435</v>
      </c>
      <c r="E2" t="s">
        <v>84</v>
      </c>
    </row>
    <row r="3" spans="1:5" x14ac:dyDescent="0.25">
      <c r="A3" s="137" t="s">
        <v>260</v>
      </c>
      <c r="B3" s="138" t="s">
        <v>481</v>
      </c>
      <c r="C3" t="s">
        <v>261</v>
      </c>
      <c r="D3" t="s">
        <v>260</v>
      </c>
      <c r="E3" t="s">
        <v>293</v>
      </c>
    </row>
    <row r="4" spans="1:5" x14ac:dyDescent="0.25">
      <c r="A4" s="137" t="s">
        <v>472</v>
      </c>
      <c r="B4" s="138" t="s">
        <v>483</v>
      </c>
      <c r="C4" t="s">
        <v>470</v>
      </c>
      <c r="D4" t="s">
        <v>469</v>
      </c>
      <c r="E4" t="s">
        <v>467</v>
      </c>
    </row>
    <row r="5" spans="1:5" x14ac:dyDescent="0.25">
      <c r="A5" s="137" t="s">
        <v>429</v>
      </c>
      <c r="B5" s="138" t="s">
        <v>482</v>
      </c>
      <c r="C5" t="s">
        <v>430</v>
      </c>
      <c r="D5" t="s">
        <v>424</v>
      </c>
      <c r="E5" t="s">
        <v>423</v>
      </c>
    </row>
    <row r="6" spans="1:5" x14ac:dyDescent="0.25">
      <c r="A6" s="137" t="s">
        <v>330</v>
      </c>
      <c r="B6" s="138" t="s">
        <v>484</v>
      </c>
      <c r="C6" t="s">
        <v>404</v>
      </c>
      <c r="D6" t="s">
        <v>169</v>
      </c>
      <c r="E6" t="s">
        <v>407</v>
      </c>
    </row>
    <row r="7" spans="1:5" x14ac:dyDescent="0.25">
      <c r="A7" s="137"/>
      <c r="B7" s="138"/>
      <c r="E7" t="s">
        <v>420</v>
      </c>
    </row>
    <row r="8" spans="1:5" x14ac:dyDescent="0.25">
      <c r="A8" s="137" t="s">
        <v>413</v>
      </c>
      <c r="B8" s="139" t="s">
        <v>491</v>
      </c>
      <c r="C8" t="s">
        <v>414</v>
      </c>
      <c r="D8" t="s">
        <v>413</v>
      </c>
      <c r="E8" t="s">
        <v>410</v>
      </c>
    </row>
    <row r="9" spans="1:5" x14ac:dyDescent="0.25">
      <c r="A9" s="137" t="s">
        <v>453</v>
      </c>
      <c r="B9" s="138" t="s">
        <v>490</v>
      </c>
      <c r="C9" t="s">
        <v>457</v>
      </c>
      <c r="D9" t="s">
        <v>454</v>
      </c>
      <c r="E9" t="s">
        <v>358</v>
      </c>
    </row>
    <row r="10" spans="1:5" x14ac:dyDescent="0.25">
      <c r="A10" s="137" t="s">
        <v>137</v>
      </c>
      <c r="B10" s="138" t="s">
        <v>489</v>
      </c>
      <c r="C10" t="s">
        <v>129</v>
      </c>
      <c r="D10" t="s">
        <v>126</v>
      </c>
      <c r="E10" t="s">
        <v>446</v>
      </c>
    </row>
    <row r="11" spans="1:5" x14ac:dyDescent="0.25">
      <c r="A11" s="137" t="s">
        <v>243</v>
      </c>
      <c r="B11" s="138" t="s">
        <v>492</v>
      </c>
      <c r="C11" t="s">
        <v>244</v>
      </c>
      <c r="D11" t="s">
        <v>450</v>
      </c>
      <c r="E11" t="s">
        <v>282</v>
      </c>
    </row>
    <row r="12" spans="1:5" x14ac:dyDescent="0.25">
      <c r="A12" s="137"/>
      <c r="B12" s="138"/>
      <c r="E12" t="s">
        <v>449</v>
      </c>
    </row>
    <row r="13" spans="1:5" x14ac:dyDescent="0.25">
      <c r="A13" s="137"/>
      <c r="B13" s="138"/>
      <c r="E13" t="s">
        <v>399</v>
      </c>
    </row>
    <row r="14" spans="1:5" x14ac:dyDescent="0.25">
      <c r="A14" s="137"/>
      <c r="B14" s="138"/>
      <c r="E14" t="s">
        <v>443</v>
      </c>
    </row>
    <row r="15" spans="1:5" x14ac:dyDescent="0.25">
      <c r="A15" s="137" t="s">
        <v>163</v>
      </c>
      <c r="B15" s="138" t="s">
        <v>488</v>
      </c>
      <c r="C15" t="s">
        <v>462</v>
      </c>
      <c r="D15" t="s">
        <v>163</v>
      </c>
      <c r="E15" t="s">
        <v>460</v>
      </c>
    </row>
    <row r="16" spans="1:5" x14ac:dyDescent="0.25">
      <c r="A16" s="137" t="s">
        <v>245</v>
      </c>
      <c r="B16" s="138" t="s">
        <v>487</v>
      </c>
      <c r="C16" t="s">
        <v>246</v>
      </c>
      <c r="D16" t="s">
        <v>222</v>
      </c>
      <c r="E16" t="s">
        <v>82</v>
      </c>
    </row>
    <row r="17" spans="1:5" x14ac:dyDescent="0.25">
      <c r="A17" s="137"/>
      <c r="B17" s="138"/>
      <c r="E17" t="s">
        <v>392</v>
      </c>
    </row>
    <row r="18" spans="1:5" x14ac:dyDescent="0.25">
      <c r="A18" s="137" t="s">
        <v>277</v>
      </c>
      <c r="B18" s="138" t="s">
        <v>485</v>
      </c>
      <c r="C18" t="s">
        <v>278</v>
      </c>
      <c r="D18" t="s">
        <v>274</v>
      </c>
      <c r="E18" t="s">
        <v>388</v>
      </c>
    </row>
    <row r="19" spans="1:5" x14ac:dyDescent="0.25">
      <c r="A19" s="137"/>
      <c r="B19" s="138"/>
      <c r="E19" t="s">
        <v>385</v>
      </c>
    </row>
    <row r="20" spans="1:5" x14ac:dyDescent="0.25">
      <c r="A20" s="137"/>
      <c r="B20" s="138"/>
      <c r="E20" t="s">
        <v>372</v>
      </c>
    </row>
    <row r="21" spans="1:5" x14ac:dyDescent="0.25">
      <c r="A21" s="137"/>
      <c r="B21" s="138"/>
      <c r="E21" t="s">
        <v>367</v>
      </c>
    </row>
    <row r="22" spans="1:5" x14ac:dyDescent="0.25">
      <c r="A22" s="137" t="s">
        <v>305</v>
      </c>
      <c r="B22" s="138" t="s">
        <v>486</v>
      </c>
      <c r="C22" t="s">
        <v>306</v>
      </c>
      <c r="D22" t="s">
        <v>300</v>
      </c>
      <c r="E22" t="s">
        <v>378</v>
      </c>
    </row>
    <row r="23" spans="1:5" x14ac:dyDescent="0.25">
      <c r="E23" t="s">
        <v>375</v>
      </c>
    </row>
    <row r="24" spans="1:5" x14ac:dyDescent="0.25">
      <c r="E24" t="s">
        <v>362</v>
      </c>
    </row>
    <row r="25" spans="1:5" x14ac:dyDescent="0.25">
      <c r="E25" t="s">
        <v>296</v>
      </c>
    </row>
    <row r="26" spans="1:5" x14ac:dyDescent="0.25">
      <c r="E26" t="s">
        <v>397</v>
      </c>
    </row>
  </sheetData>
  <hyperlinks>
    <hyperlink ref="B10" r:id="rId1" xr:uid="{E196EEAB-63DB-4D31-999E-3E86C0B85DA4}"/>
    <hyperlink ref="B8" r:id="rId2" xr:uid="{3B1B9046-720A-45FB-8C83-3BC9EE12613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T a b l e X M L _ A n a g _ A s s i s t i t i " > < C u s t o m C o n t e n t > < ! [ C D A T A [ < T a b l e W i d g e t G r i d S e r i a l i z a t i o n   x m l n s : x s i = " h t t p : / / w w w . w 3 . o r g / 2 0 0 1 / X M L S c h e m a - i n s t a n c e "   x m l n s : x s d = " h t t p : / / w w w . w 3 . o r g / 2 0 0 1 / X M L S c h e m a " > < C o l u m n S u g g e s t e d T y p e   / > < C o l u m n F o r m a t   / > < C o l u m n A c c u r a c y   / > < C o l u m n C u r r e n c y S y m b o l   / > < C o l u m n P o s i t i v e P a t t e r n   / > < C o l u m n N e g a t i v e P a t t e r n   / > < C o l u m n W i d t h s > < i t e m > < k e y > < s t r i n g > N O M I N A T I V O < / s t r i n g > < / k e y > < v a l u e > < i n t > 1 2 0 < / i n t > < / v a l u e > < / i t e m > < i t e m > < k e y > < s t r i n g > C . F . < / s t r i n g > < / k e y > < v a l u e > < i n t > 5 8 < / i n t > < / v a l u e > < / i t e m > < i t e m > < k e y > < s t r i n g > C O M U N E   A P P A R T E N E N Z A   C I S A 3 1 < / s t r i n g > < / k e y > < v a l u e > < i n t > 2 3 8 < / i n t > < / v a l u e > < / i t e m > < i t e m > < k e y > < s t r i n g > S T R U T T U R A < / s t r i n g > < / k e y > < v a l u e > < i n t > 1 0 7 < / i n t > < / v a l u e > < / i t e m > < i t e m > < k e y > < s t r i n g > D E T R A Z I O N I   G E N E R I C H E   O   R E N D I T E   N O N   A L T R I M E N T I   C O N S I D E R A T E   ( e s .   t e r r e n i   a g r i c o l i ) < / s t r i n g > < / k e y > < v a l u e > < i n t > 5 7 3 < / i n t > < / v a l u e > < / i t e m > < i t e m > < k e y > < s t r i n g > R e d d i t o     e f f e t i v a m e n t e   p e r c e p i t o     A r t .   3 ,   c o m m a   2   l e t t a )   R e g .   C o n s o r t i l e < / s t r i n g > < / k e y > < v a l u e > < i n t > 4 7 6 < / i n t > < / v a l u e > < / i t e m > < i t e m > < k e y > < s t r i n g > R e d d i t o     f i g u r a t i v o   d e l l e a t t i v i t �   f i n a n z i a r i e   A r t .   3 ,   c o m m a   2   l e t t .   b )   R e g .   C o n s o r t i l e < / s t r i n g > < / k e y > < v a l u e > < i n t > 5 3 4 < / i n t > < / v a l u e > < / i t e m > < i t e m > < k e y > < s t r i n g > P r o v e n t i   d e r i v a n t i   d a   a t t i v i t �   a g r i c o l e   A r t .   3 ,   c o m m a   2   l e t t .   c )   R e g .   C o n s o r t i l e < / s t r i n g > < / k e y > < v a l u e > < i n t > 4 9 9 < / i n t > < / v a l u e > < / i t e m > < i t e m > < k e y > < s t r i n g > d e p o s i t i   e   c o n t i   c o r r e n t i   b a n c a r i   e   p o s t a l i   A r t .   3 ,   c o m m a   3   l e t t .   a )   R e g .   C o n s o r t i l e < / s t r i n g > < / k e y > < v a l u e > < i n t > 5 2 3 < / i n t > < / v a l u e > < / i t e m > < i t e m > < k e y > < s t r i n g > t i t o l i   d i   S a t o ,   o b b l i g a z i o n i ,   e c c . . .   A r t .   3 ,   c o m m a   3   l e t t .   b )   R e g .   C o n s o r t i l e < / s t r i n g > < / k e y > < v a l u e > < i n t > 4 7 1 < / i n t > < / v a l u e > < / i t e m > < i t e m > < k e y > < s t r i n g > A z i o n i   o   O I C R ,   e c c . . .   A r t .   3 ,   c o m m a   3   l e t t .   c )   R e g .   C o n s o r t i l e < / s t r i n g > < / k e y > < v a l u e > < i n t > 3 9 5 < / i n t > < / v a l u e > < / i t e m > < i t e m > < k e y > < s t r i n g > P a r t e c i p a z i o n i   a z i o n a r i e   i n   s o c i e t �   q u o t a t e   A r t .   3 ,   c o m m a   3   l e t t .   d )   R e g .   C o n s o r t i l e < / s t r i n g > < / k e y > < v a l u e > < i n t > 5 3 7 < / i n t > < / v a l u e > < / i t e m > < i t e m > < k e y > < s t r i n g > P a r t e c i p a z i o n i   a z i o n a r i e   i n   s o c i e t �   n o n   q u o t a t e   A r t .   3 ,   c o m m a   3   l e t t .   e )   R e g .   C o n s o r t i l e < / s t r i n g > < / k e y > < v a l u e > < i n t > 5 6 4 < / i n t > < / v a l u e > < / i t e m > < i t e m > < k e y > < s t r i n g > M a s s e   p a t r i m o n i a l i   A r t .   3 ,   c o m m a   3   l e t t .   f )   R e g .   C o n s o r t i l e < / s t r i n g > < / k e y > < v a l u e > < i n t > 3 9 0 < / i n t > < / v a l u e > < / i t e m > < i t e m > < k e y > < s t r i n g > A l t i   s t r u m e n t i   e   r a p p o r t i   f i n a n z i a r i   A r t .   3 ,   c o m m a   3   l e t t .   g )   R e g .   C o n s o r t i l e < / s t r i n g > < / k e y > < v a l u e > < i n t > 4 8 1 < / i n t > < / v a l u e > < / i t e m > < i t e m > < k e y > < s t r i n g > I m p r e s e   i n d i v i d u a l i   A r t .   3 ,   c o m m a   3   l e t t .   h )   R e g .   C o n s o r t i l e < / s t r i n g > < / k e y > < v a l u e > < i n t > 3 9 5 < / i n t > < / v a l u e > < / i t e m > < i t e m > < k e y > < s t r i n g > V a l o r e   d e i   b e n i   m o b i l i   A r t .   3 ,   c o m m a   3   l e t t .   i )   R e g .   C o n s o r t i l e < / s t r i n g > < / k e y > < v a l u e > < i n t > 4 0 8 < / i n t > < / v a l u e > < / i t e m > < i t e m > < k e y > < s t r i n g > F r a n c h i g i a   P a t r i m o n i o   m o b i l i a r e < / s t r i n g > < / k e y > < v a l u e > < i n t > 2 3 4 < / i n t > < / v a l u e > < / i t e m > < i t e m > < k e y > < s t r i n g > V a l o r e   D i r i t t i   r e a l i   ( e s c l u s a   n u d a   p r o p r i e t � )   A r t .   3 ,   c o m m a   4   l e t t .   a )   R e g .   C o n s o r t i l e < / s t r i n g > < / k e y > < v a l u e > < i n t > 5 3 6 < / i n t > < / v a l u e > < / i t e m > < i t e m > < k e y > < s t r i n g > V a l o r e   d e i   b e n i   d o n a t i   n e i   c i n q u e   a n n i   p r e c e d e n t i   r i c h i e s t a     A r t .   3 ,   c o m m a   4   l e t t .   b )   R e g .   C o n s o r t i l < / s t r i n g > < / k e y > < v a l u e > < i n t > 6 3 0 < / i n t > < / v a l u e > < / i t e m > < i t e m > < k e y > < s t r i n g > F r a n c h i g i a   P a t r i m o n i o   m o b i l i a r e 2 < / s t r i n g > < / k e y > < v a l u e > < i n t > 2 4 1 < / i n t > < / v a l u e > < / i t e m > < i t e m > < k e y > < s t r i n g > T O T .   R E D D I T O < / s t r i n g > < / k e y > < v a l u e > < i n t > 1 2 0 < / i n t > < / v a l u e > < / i t e m > < i t e m > < k e y > < s t r i n g > T O T   P A T R I M O N I O   M O B I L I A R E < / s t r i n g > < / k e y > < v a l u e > < i n t > 2 1 4 < / i n t > < / v a l u e > < / i t e m > < i t e m > < k e y > < s t r i n g > T O T   P A T R I M O N I O   I M M O B I L I A R E < / s t r i n g > < / k e y > < v a l u e > < i n t > 2 3 0 < / i n t > < / v a l u e > < / i t e m > < i t e m > < k e y > < s t r i n g > T O T A L E   A N N U O < / s t r i n g > < / k e y > < v a l u e > < i n t > 1 3 2 < / i n t > < / v a l u e > < / i t e m > < i t e m > < k e y > < s t r i n g > T O T A L E   M E N S I L E < / s t r i n g > < / k e y > < v a l u e > < i n t > 1 3 7 < / i n t > < / v a l u e > < / i t e m > < i t e m > < k e y > < s t r i n g > Q U O T A   D I S P O N I B I L I T A ' < / s t r i n g > < / k e y > < v a l u e > < i n t > 1 7 5 < / i n t > < / v a l u e > < / i t e m > < i t e m > < k e y > < s t r i n g > Q U O T A   D O V U T A   U T E N T E < / s t r i n g > < / k e y > < v a l u e > < i n t > 1 8 5 < / i n t > < / v a l u e > < / i t e m > < / C o l u m n W i d t h s > < C o l u m n D i s p l a y I n d e x > < i t e m > < k e y > < s t r i n g > N O M I N A T I V O < / s t r i n g > < / k e y > < v a l u e > < i n t > 0 < / i n t > < / v a l u e > < / i t e m > < i t e m > < k e y > < s t r i n g > C . F . < / s t r i n g > < / k e y > < v a l u e > < i n t > 1 < / i n t > < / v a l u e > < / i t e m > < i t e m > < k e y > < s t r i n g > C O M U N E   A P P A R T E N E N Z A   C I S A 3 1 < / s t r i n g > < / k e y > < v a l u e > < i n t > 2 < / i n t > < / v a l u e > < / i t e m > < i t e m > < k e y > < s t r i n g > S T R U T T U R A < / s t r i n g > < / k e y > < v a l u e > < i n t > 3 < / i n t > < / v a l u e > < / i t e m > < i t e m > < k e y > < s t r i n g > D E T R A Z I O N I   G E N E R I C H E   O   R E N D I T E   N O N   A L T R I M E N T I   C O N S I D E R A T E   ( e s .   t e r r e n i   a g r i c o l i ) < / s t r i n g > < / k e y > < v a l u e > < i n t > 4 < / i n t > < / v a l u e > < / i t e m > < i t e m > < k e y > < s t r i n g > R e d d i t o     e f f e t i v a m e n t e   p e r c e p i t o     A r t .   3 ,   c o m m a   2   l e t t a )   R e g .   C o n s o r t i l e < / s t r i n g > < / k e y > < v a l u e > < i n t > 5 < / i n t > < / v a l u e > < / i t e m > < i t e m > < k e y > < s t r i n g > R e d d i t o     f i g u r a t i v o   d e l l e a t t i v i t �   f i n a n z i a r i e   A r t .   3 ,   c o m m a   2   l e t t .   b )   R e g .   C o n s o r t i l e < / s t r i n g > < / k e y > < v a l u e > < i n t > 6 < / i n t > < / v a l u e > < / i t e m > < i t e m > < k e y > < s t r i n g > P r o v e n t i   d e r i v a n t i   d a   a t t i v i t �   a g r i c o l e   A r t .   3 ,   c o m m a   2   l e t t .   c )   R e g .   C o n s o r t i l e < / s t r i n g > < / k e y > < v a l u e > < i n t > 7 < / i n t > < / v a l u e > < / i t e m > < i t e m > < k e y > < s t r i n g > d e p o s i t i   e   c o n t i   c o r r e n t i   b a n c a r i   e   p o s t a l i   A r t .   3 ,   c o m m a   3   l e t t .   a )   R e g .   C o n s o r t i l e < / s t r i n g > < / k e y > < v a l u e > < i n t > 8 < / i n t > < / v a l u e > < / i t e m > < i t e m > < k e y > < s t r i n g > t i t o l i   d i   S a t o ,   o b b l i g a z i o n i ,   e c c . . .   A r t .   3 ,   c o m m a   3   l e t t .   b )   R e g .   C o n s o r t i l e < / s t r i n g > < / k e y > < v a l u e > < i n t > 9 < / i n t > < / v a l u e > < / i t e m > < i t e m > < k e y > < s t r i n g > A z i o n i   o   O I C R ,   e c c . . .   A r t .   3 ,   c o m m a   3   l e t t .   c )   R e g .   C o n s o r t i l e < / s t r i n g > < / k e y > < v a l u e > < i n t > 1 0 < / i n t > < / v a l u e > < / i t e m > < i t e m > < k e y > < s t r i n g > P a r t e c i p a z i o n i   a z i o n a r i e   i n   s o c i e t �   q u o t a t e   A r t .   3 ,   c o m m a   3   l e t t .   d )   R e g .   C o n s o r t i l e < / s t r i n g > < / k e y > < v a l u e > < i n t > 1 1 < / i n t > < / v a l u e > < / i t e m > < i t e m > < k e y > < s t r i n g > P a r t e c i p a z i o n i   a z i o n a r i e   i n   s o c i e t �   n o n   q u o t a t e   A r t .   3 ,   c o m m a   3   l e t t .   e )   R e g .   C o n s o r t i l e < / s t r i n g > < / k e y > < v a l u e > < i n t > 1 2 < / i n t > < / v a l u e > < / i t e m > < i t e m > < k e y > < s t r i n g > M a s s e   p a t r i m o n i a l i   A r t .   3 ,   c o m m a   3   l e t t .   f )   R e g .   C o n s o r t i l e < / s t r i n g > < / k e y > < v a l u e > < i n t > 1 3 < / i n t > < / v a l u e > < / i t e m > < i t e m > < k e y > < s t r i n g > A l t i   s t r u m e n t i   e   r a p p o r t i   f i n a n z i a r i   A r t .   3 ,   c o m m a   3   l e t t .   g )   R e g .   C o n s o r t i l e < / s t r i n g > < / k e y > < v a l u e > < i n t > 1 4 < / i n t > < / v a l u e > < / i t e m > < i t e m > < k e y > < s t r i n g > I m p r e s e   i n d i v i d u a l i   A r t .   3 ,   c o m m a   3   l e t t .   h )   R e g .   C o n s o r t i l e < / s t r i n g > < / k e y > < v a l u e > < i n t > 1 5 < / i n t > < / v a l u e > < / i t e m > < i t e m > < k e y > < s t r i n g > V a l o r e   d e i   b e n i   m o b i l i   A r t .   3 ,   c o m m a   3   l e t t .   i )   R e g .   C o n s o r t i l e < / s t r i n g > < / k e y > < v a l u e > < i n t > 1 6 < / i n t > < / v a l u e > < / i t e m > < i t e m > < k e y > < s t r i n g > F r a n c h i g i a   P a t r i m o n i o   m o b i l i a r e < / s t r i n g > < / k e y > < v a l u e > < i n t > 1 7 < / i n t > < / v a l u e > < / i t e m > < i t e m > < k e y > < s t r i n g > V a l o r e   D i r i t t i   r e a l i   ( e s c l u s a   n u d a   p r o p r i e t � )   A r t .   3 ,   c o m m a   4   l e t t .   a )   R e g .   C o n s o r t i l e < / s t r i n g > < / k e y > < v a l u e > < i n t > 1 8 < / i n t > < / v a l u e > < / i t e m > < i t e m > < k e y > < s t r i n g > V a l o r e   d e i   b e n i   d o n a t i   n e i   c i n q u e   a n n i   p r e c e d e n t i   r i c h i e s t a     A r t .   3 ,   c o m m a   4   l e t t .   b )   R e g .   C o n s o r t i l < / s t r i n g > < / k e y > < v a l u e > < i n t > 1 9 < / i n t > < / v a l u e > < / i t e m > < i t e m > < k e y > < s t r i n g > F r a n c h i g i a   P a t r i m o n i o   m o b i l i a r e 2 < / s t r i n g > < / k e y > < v a l u e > < i n t > 2 0 < / i n t > < / v a l u e > < / i t e m > < i t e m > < k e y > < s t r i n g > T O T .   R E D D I T O < / s t r i n g > < / k e y > < v a l u e > < i n t > 2 1 < / i n t > < / v a l u e > < / i t e m > < i t e m > < k e y > < s t r i n g > T O T   P A T R I M O N I O   M O B I L I A R E < / s t r i n g > < / k e y > < v a l u e > < i n t > 2 2 < / i n t > < / v a l u e > < / i t e m > < i t e m > < k e y > < s t r i n g > T O T   P A T R I M O N I O   I M M O B I L I A R E < / s t r i n g > < / k e y > < v a l u e > < i n t > 2 3 < / i n t > < / v a l u e > < / i t e m > < i t e m > < k e y > < s t r i n g > T O T A L E   A N N U O < / s t r i n g > < / k e y > < v a l u e > < i n t > 2 4 < / i n t > < / v a l u e > < / i t e m > < i t e m > < k e y > < s t r i n g > T O T A L E   M E N S I L E < / s t r i n g > < / k e y > < v a l u e > < i n t > 2 5 < / i n t > < / v a l u e > < / i t e m > < i t e m > < k e y > < s t r i n g > Q U O T A   D I S P O N I B I L I T A ' < / s t r i n g > < / k e y > < v a l u e > < i n t > 2 6 < / i n t > < / v a l u e > < / i t e m > < i t e m > < k e y > < s t r i n g > Q U O T A   D O V U T A   U T E N T E < / s t r i n g > < / k e y > < v a l u e > < i n t > 2 7 < / i n t > < / v a l u e > < / i t e m > < / C o l u m n D i s p l a y I n d e x > < C o l u m n F r o z e n   / > < C o l u m n C h e c k e d   / > < C o l u m n F i l t e r   / > < S e l e c t i o n F i l t e r   / > < F i l t e r P a r a m e t e r s   / > < I s S o r t D e s c e n d i n g > f a l s e < / I s S o r t D e s c e n d i n g > < / T a b l e W i d g e t G r i d S e r i a l i z a t i o n > ] ] > < / C u s t o m C o n t e n t > < / G e m i n i > 
</file>

<file path=customXml/item10.xml>��< ? x m l   v e r s i o n = " 1 . 0 "   e n c o d i n g = " U T F - 1 6 " ? > < G e m i n i   x m l n s = " h t t p : / / g e m i n i / p i v o t c u s t o m i z a t i o n / S a n d b o x N o n E m p t y " > < C u s t o m C o n t e n t > < ! [ C D A T A [ 1 ] ] > < / 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 T a g s \ T a b l e s \ & l t ; T a b l e s \ A n a g _ P r e s t a z i o n e & g t ; < / K e y > < / D i a g r a m O b j e c t K e y > < D i a g r a m O b j e c t K e y > < K e y > D y n a m i c   T a g s \ T a b l e s \ & l t ; T a b l e s \ A n a g _ G e s t o r e & g t ; < / K e y > < / D i a g r a m O b j e c t K e y > < D i a g r a m O b j e c t K e y > < K e y > D y n a m i c   T a g s \ T a b l e s \ & l t ; T a b l e s \ A n a g _ R e s i d e n z e & g t ; < / K e y > < / D i a g r a m O b j e c t K e y > < D i a g r a m O b j e c t K e y > < K e y > D y n a m i c   T a g s \ T a b l e s \ & l t ; T a b l e s \ A n a g _ A s s i s t i t i & g t ; < / K e y > < / D i a g r a m O b j e c t K e y > < D i a g r a m O b j e c t K e y > < K e y > T a b l e s \ A n a g _ P r e s t a z i o n e < / K e y > < / D i a g r a m O b j e c t K e y > < D i a g r a m O b j e c t K e y > < K e y > T a b l e s \ A n a g _ P r e s t a z i o n e \ C o l u m n s \ N O M I N A T I V O < / K e y > < / D i a g r a m O b j e c t K e y > < D i a g r a m O b j e c t K e y > < K e y > T a b l e s \ A n a g _ P r e s t a z i o n e \ C o l u m n s \ I N I Z I A L I < / K e y > < / D i a g r a m O b j e c t K e y > < D i a g r a m O b j e c t K e y > < K e y > T a b l e s \ A n a g _ P r e s t a z i o n e \ C o l u m n s \ C . F . < / K e y > < / D i a g r a m O b j e c t K e y > < D i a g r a m O b j e c t K e y > < K e y > T a b l e s \ A n a g _ P r e s t a z i o n e \ C o l u m n s \ n o t e < / K e y > < / D i a g r a m O b j e c t K e y > < D i a g r a m O b j e c t K e y > < K e y > T a b l e s \ A n a g _ P r e s t a z i o n e \ C o l u m n s \ S T A T O < / K e y > < / D i a g r a m O b j e c t K e y > < D i a g r a m O b j e c t K e y > < K e y > T a b l e s \ A n a g _ P r e s t a z i o n e \ C o l u m n s \ G E S T O R E < / K e y > < / D i a g r a m O b j e c t K e y > < D i a g r a m O b j e c t K e y > < K e y > T a b l e s \ A n a g _ P r e s t a z i o n e \ C o l u m n s \ P A R T I T A   I V A < / K e y > < / D i a g r a m O b j e c t K e y > < D i a g r a m O b j e c t K e y > < K e y > T a b l e s \ A n a g _ P r e s t a z i o n e \ C o l u m n s \ S T R U T T U R A   A S S I S T E N Z I A L E < / K e y > < / D i a g r a m O b j e c t K e y > < D i a g r a m O b j e c t K e y > < K e y > T a b l e s \ A n a g _ P r e s t a z i o n e \ C o l u m n s \ I n i z i o < / K e y > < / D i a g r a m O b j e c t K e y > < D i a g r a m O b j e c t K e y > < K e y > T a b l e s \ A n a g _ P r e s t a z i o n e \ C o l u m n s \ F i n e < / K e y > < / D i a g r a m O b j e c t K e y > < D i a g r a m O b j e c t K e y > < K e y > T a b l e s \ A n a g _ P r e s t a z i o n e \ C o l u m n s \ G i o r n i < / K e y > < / D i a g r a m O b j e c t K e y > < D i a g r a m O b j e c t K e y > < K e y > T a b l e s \ A n a g _ P r e s t a z i o n e \ C o l u m n s \ R e t t a   a l b e r g h i e r a     G i o r n a l i e r a < / K e y > < / D i a g r a m O b j e c t K e y > < D i a g r a m O b j e c t K e y > < K e y > T a b l e s \ A n a g _ P r e s t a z i o n e \ C o l u m n s \ T O T _ R e t t a A n n u a < / K e y > < / D i a g r a m O b j e c t K e y > < D i a g r a m O b j e c t K e y > < K e y > T a b l e s \ A n a g _ P r e s t a z i o n e \ C o l u m n s \ C o m p .   U t e n z a   M e n s i l e < / K e y > < / D i a g r a m O b j e c t K e y > < D i a g r a m O b j e c t K e y > < K e y > T a b l e s \ A n a g _ P r e s t a z i o n e \ C o l u m n s \ C o m p .   U t e n z a     T o t a l e < / K e y > < / D i a g r a m O b j e c t K e y > < D i a g r a m O b j e c t K e y > < K e y > T a b l e s \ A n a g _ P r e s t a z i o n e \ C o l u m n s \ T O T _ C I S A 3 1 < / K e y > < / D i a g r a m O b j e c t K e y > < D i a g r a m O b j e c t K e y > < K e y > T a b l e s \ A n a g _ P r e s t a z i o n e \ M e a s u r e s \ S o m m a   d i   T O T _ C I S A 3 1 < / K e y > < / D i a g r a m O b j e c t K e y > < D i a g r a m O b j e c t K e y > < K e y > T a b l e s \ A n a g _ P r e s t a z i o n e \ S o m m a   d i   T O T _ C I S A 3 1 \ A d d i t i o n a l   I n f o \ M i s u r a   i m p l i c i t a < / K e y > < / D i a g r a m O b j e c t K e y > < D i a g r a m O b j e c t K e y > < K e y > T a b l e s \ A n a g _ G e s t o r e < / K e y > < / D i a g r a m O b j e c t K e y > < D i a g r a m O b j e c t K e y > < K e y > T a b l e s \ A n a g _ G e s t o r e \ C o l u m n s \ G E S T O R E < / K e y > < / D i a g r a m O b j e c t K e y > < D i a g r a m O b j e c t K e y > < K e y > T a b l e s \ A n a g _ G e s t o r e \ C o l u m n s \ I N D I R I Z Z O   G E S T O R E < / K e y > < / D i a g r a m O b j e c t K e y > < D i a g r a m O b j e c t K e y > < K e y > T a b l e s \ A n a g _ G e s t o r e \ C o l u m n s \ P . I V A   G E S T O R E < / K e y > < / D i a g r a m O b j e c t K e y > < D i a g r a m O b j e c t K e y > < K e y > T a b l e s \ A n a g _ G e s t o r e \ C o l u m n s \ D e n o m i n a z i o n e < / K e y > < / D i a g r a m O b j e c t K e y > < D i a g r a m O b j e c t K e y > < K e y > T a b l e s \ A n a g _ G e s t o r e \ C o l u m n s \ T i p o   p r e s i d i o < / K e y > < / D i a g r a m O b j e c t K e y > < D i a g r a m O b j e c t K e y > < K e y > T a b l e s \ A n a g _ G e s t o r e \ C o l u m n s \ A S L < / K e y > < / D i a g r a m O b j e c t K e y > < D i a g r a m O b j e c t K e y > < K e y > T a b l e s \ A n a g _ G e s t o r e \ C o l u m n s \ P r o v i n c i a < / K e y > < / D i a g r a m O b j e c t K e y > < D i a g r a m O b j e c t K e y > < K e y > T a b l e s \ A n a g _ G e s t o r e \ C o l u m n s \ C o m u n e < / K e y > < / D i a g r a m O b j e c t K e y > < D i a g r a m O b j e c t K e y > < K e y > T a b l e s \ A n a g _ G e s t o r e \ C o l u m n s \ I n d i r i z z o < / K e y > < / D i a g r a m O b j e c t K e y > < D i a g r a m O b j e c t K e y > < K e y > T a b l e s \ A n a g _ G e s t o r e \ C o l u m n s \ V i a < / K e y > < / D i a g r a m O b j e c t K e y > < D i a g r a m O b j e c t K e y > < K e y > T a b l e s \ A n a g _ G e s t o r e \ C o l u m n s \ C i t t � < / K e y > < / D i a g r a m O b j e c t K e y > < D i a g r a m O b j e c t K e y > < K e y > T a b l e s \ A n a g _ G e s t o r e \ C o l u m n s \ T i p o   S t r u t t u r a < / K e y > < / D i a g r a m O b j e c t K e y > < D i a g r a m O b j e c t K e y > < K e y > T a b l e s \ A n a g _ G e s t o r e \ C o l u m n s \ T e l e f o n o < / K e y > < / D i a g r a m O b j e c t K e y > < D i a g r a m O b j e c t K e y > < K e y > T a b l e s \ A n a g _ G e s t o r e \ C o l u m n s \ E - m a i l < / K e y > < / D i a g r a m O b j e c t K e y > < D i a g r a m O b j e c t K e y > < K e y > T a b l e s \ A n a g _ G e s t o r e \ C o l u m n s \ T i p o l o g i a   U t e n z a < / K e y > < / D i a g r a m O b j e c t K e y > < D i a g r a m O b j e c t K e y > < K e y > T a b l e s \ A n a g _ G e s t o r e \ C o l u m n s \ A n z i a n i   A l z h e i m e r < / K e y > < / D i a g r a m O b j e c t K e y > < D i a g r a m O b j e c t K e y > < K e y > T a b l e s \ A n a g _ G e s t o r e \ C o l u m n s \ T i p o l o g i a   T i t o l a r e   A u t . < / K e y > < / D i a g r a m O b j e c t K e y > < D i a g r a m O b j e c t K e y > < K e y > T a b l e s \ A n a g _ G e s t o r e \ C o l u m n s \ T i t o l a r e   A u t o r i z z a z i o n e < / K e y > < / D i a g r a m O b j e c t K e y > < D i a g r a m O b j e c t K e y > < K e y > T a b l e s \ A n a g _ G e s t o r e \ C o l u m n s \ P o s t i   L e t t o   r e s i d e n z i a l e < / K e y > < / D i a g r a m O b j e c t K e y > < D i a g r a m O b j e c t K e y > < K e y > T a b l e s \ A n a g _ G e s t o r e \ C o l u m n s \ P o s t i   c e n t r o   d i u r n o < / K e y > < / D i a g r a m O b j e c t K e y > < D i a g r a m O b j e c t K e y > < K e y > T a b l e s \ A n a g _ G e s t o r e \ C o l u m n s \ P o s t i   R A < / K e y > < / D i a g r a m O b j e c t K e y > < D i a g r a m O b j e c t K e y > < K e y > T a b l e s \ A n a g _ G e s t o r e \ C o l u m n s \ P o s t i   R A A < / K e y > < / D i a g r a m O b j e c t K e y > < D i a g r a m O b j e c t K e y > < K e y > T a b l e s \ A n a g _ G e s t o r e \ C o l u m n s \ P o s t i   R A B < / K e y > < / D i a g r a m O b j e c t K e y > < D i a g r a m O b j e c t K e y > < K e y > T a b l e s \ A n a g _ G e s t o r e \ C o l u m n s \ P o s t i   R S A   o   R A F < / K e y > < / D i a g r a m O b j e c t K e y > < D i a g r a m O b j e c t K e y > < K e y > T a b l e s \ A n a g _ G e s t o r e \ C o l u m n s \ P o s t i   N A   o   N A T < / K e y > < / D i a g r a m O b j e c t K e y > < D i a g r a m O b j e c t K e y > < K e y > T a b l e s \ A n a g _ G e s t o r e \ C o l u m n s \ P o s t i   A l t r o < / K e y > < / D i a g r a m O b j e c t K e y > < D i a g r a m O b j e c t K e y > < K e y > T a b l e s \ A n a g _ G e s t o r e \ C o l u m n s \ P o s t i   p e r   d i s a b i l i < / K e y > < / D i a g r a m O b j e c t K e y > < D i a g r a m O b j e c t K e y > < K e y > T a b l e s \ A n a g _ G e s t o r e \ C o l u m n s \ S t r u t t u r a   A c c r e d i t a t a < / K e y > < / D i a g r a m O b j e c t K e y > < D i a g r a m O b j e c t K e y > < K e y > T a b l e s \ A n a g _ G e s t o r e \ C o l u m n s \ P o s t i   a c c r e d i t a t i < / K e y > < / D i a g r a m O b j e c t K e y > < D i a g r a m O b j e c t K e y > < K e y > T a b l e s \ A n a g _ G e s t o r e \ C o l u m n s \ S t r u t t u r e   C I S A < / K e y > < / D i a g r a m O b j e c t K e y > < D i a g r a m O b j e c t K e y > < K e y > T a b l e s \ A n a g _ R e s i d e n z e < / K e y > < / D i a g r a m O b j e c t K e y > < D i a g r a m O b j e c t K e y > < K e y > T a b l e s \ A n a g _ R e s i d e n z e \ C o l u m n s \ D e n o m i n a z i o n e < / K e y > < / D i a g r a m O b j e c t K e y > < D i a g r a m O b j e c t K e y > < K e y > T a b l e s \ A n a g _ R e s i d e n z e \ C o l u m n s \ T i p o   p r e s i d i o < / K e y > < / D i a g r a m O b j e c t K e y > < D i a g r a m O b j e c t K e y > < K e y > T a b l e s \ A n a g _ R e s i d e n z e \ C o l u m n s \ A S L < / K e y > < / D i a g r a m O b j e c t K e y > < D i a g r a m O b j e c t K e y > < K e y > T a b l e s \ A n a g _ R e s i d e n z e \ C o l u m n s \ P r o v i n c i a < / K e y > < / D i a g r a m O b j e c t K e y > < D i a g r a m O b j e c t K e y > < K e y > T a b l e s \ A n a g _ R e s i d e n z e \ C o l u m n s \ C o m u n e < / K e y > < / D i a g r a m O b j e c t K e y > < D i a g r a m O b j e c t K e y > < K e y > T a b l e s \ A n a g _ R e s i d e n z e \ C o l u m n s \ I n d i r i z z o < / K e y > < / D i a g r a m O b j e c t K e y > < D i a g r a m O b j e c t K e y > < K e y > T a b l e s \ A n a g _ R e s i d e n z e \ C o l u m n s \ V i a < / K e y > < / D i a g r a m O b j e c t K e y > < D i a g r a m O b j e c t K e y > < K e y > T a b l e s \ A n a g _ R e s i d e n z e \ C o l u m n s \ C i t t � < / K e y > < / D i a g r a m O b j e c t K e y > < D i a g r a m O b j e c t K e y > < K e y > T a b l e s \ A n a g _ R e s i d e n z e \ C o l u m n s \ T i p o   S t r u t t u r a < / K e y > < / D i a g r a m O b j e c t K e y > < D i a g r a m O b j e c t K e y > < K e y > T a b l e s \ A n a g _ R e s i d e n z e \ C o l u m n s \ T e l e f o n o < / K e y > < / D i a g r a m O b j e c t K e y > < D i a g r a m O b j e c t K e y > < K e y > T a b l e s \ A n a g _ R e s i d e n z e \ C o l u m n s \ E - m a i l < / K e y > < / D i a g r a m O b j e c t K e y > < D i a g r a m O b j e c t K e y > < K e y > T a b l e s \ A n a g _ R e s i d e n z e \ C o l u m n s \ T i p o l o g i a   U t e n z a < / K e y > < / D i a g r a m O b j e c t K e y > < D i a g r a m O b j e c t K e y > < K e y > T a b l e s \ A n a g _ R e s i d e n z e \ C o l u m n s \ A n z i a n i   A l z h e i m e r < / K e y > < / D i a g r a m O b j e c t K e y > < D i a g r a m O b j e c t K e y > < K e y > T a b l e s \ A n a g _ R e s i d e n z e \ C o l u m n s \ T i p o l o g i a   T i t o l a r e   A u t . < / K e y > < / D i a g r a m O b j e c t K e y > < D i a g r a m O b j e c t K e y > < K e y > T a b l e s \ A n a g _ R e s i d e n z e \ C o l u m n s \ T i t o l a r e   A u t o r i z z a z i o n e < / K e y > < / D i a g r a m O b j e c t K e y > < D i a g r a m O b j e c t K e y > < K e y > T a b l e s \ A n a g _ R e s i d e n z e \ C o l u m n s \ P o s t i   L e t t o   r e s i d e n z i a l e < / K e y > < / D i a g r a m O b j e c t K e y > < D i a g r a m O b j e c t K e y > < K e y > T a b l e s \ A n a g _ R e s i d e n z e \ C o l u m n s \ P o s t i   c e n t r o   d i u r n o < / K e y > < / D i a g r a m O b j e c t K e y > < D i a g r a m O b j e c t K e y > < K e y > T a b l e s \ A n a g _ R e s i d e n z e \ C o l u m n s \ P o s t i   R A < / K e y > < / D i a g r a m O b j e c t K e y > < D i a g r a m O b j e c t K e y > < K e y > T a b l e s \ A n a g _ R e s i d e n z e \ C o l u m n s \ P o s t i   R A A < / K e y > < / D i a g r a m O b j e c t K e y > < D i a g r a m O b j e c t K e y > < K e y > T a b l e s \ A n a g _ R e s i d e n z e \ C o l u m n s \ P o s t i   R A B < / K e y > < / D i a g r a m O b j e c t K e y > < D i a g r a m O b j e c t K e y > < K e y > T a b l e s \ A n a g _ R e s i d e n z e \ C o l u m n s \ P o s t i   R S A   o   R A F < / K e y > < / D i a g r a m O b j e c t K e y > < D i a g r a m O b j e c t K e y > < K e y > T a b l e s \ A n a g _ R e s i d e n z e \ C o l u m n s \ P o s t i   N A   o   N A T < / K e y > < / D i a g r a m O b j e c t K e y > < D i a g r a m O b j e c t K e y > < K e y > T a b l e s \ A n a g _ R e s i d e n z e \ C o l u m n s \ P o s t i   A l t r o < / K e y > < / D i a g r a m O b j e c t K e y > < D i a g r a m O b j e c t K e y > < K e y > T a b l e s \ A n a g _ R e s i d e n z e \ C o l u m n s \ P o s t i   p e r   d i s a b i l i < / K e y > < / D i a g r a m O b j e c t K e y > < D i a g r a m O b j e c t K e y > < K e y > T a b l e s \ A n a g _ R e s i d e n z e \ C o l u m n s \ S t r u t t u r a   A c c r e d i t a t a < / K e y > < / D i a g r a m O b j e c t K e y > < D i a g r a m O b j e c t K e y > < K e y > T a b l e s \ A n a g _ R e s i d e n z e \ C o l u m n s \ P o s t i   a c c r e d i t a t i < / K e y > < / D i a g r a m O b j e c t K e y > < D i a g r a m O b j e c t K e y > < K e y > T a b l e s \ A n a g _ R e s i d e n z e \ C o l u m n s \ S t r u t t u r e   C I S A < / K e y > < / D i a g r a m O b j e c t K e y > < D i a g r a m O b j e c t K e y > < K e y > T a b l e s \ A n a g _ A s s i s t i t i < / K e y > < / D i a g r a m O b j e c t K e y > < D i a g r a m O b j e c t K e y > < K e y > T a b l e s \ A n a g _ A s s i s t i t i \ C o l u m n s \ N O M I N A T I V O < / K e y > < / D i a g r a m O b j e c t K e y > < D i a g r a m O b j e c t K e y > < K e y > T a b l e s \ A n a g _ A s s i s t i t i \ C o l u m n s \ C . F . < / K e y > < / D i a g r a m O b j e c t K e y > < D i a g r a m O b j e c t K e y > < K e y > T a b l e s \ A n a g _ A s s i s t i t i \ C o l u m n s \ C O M U N E   A P P A R T E N E N Z A   C I S A 3 1 < / K e y > < / D i a g r a m O b j e c t K e y > < D i a g r a m O b j e c t K e y > < K e y > T a b l e s \ A n a g _ A s s i s t i t i \ C o l u m n s \ S T R U T T U R A < / K e y > < / D i a g r a m O b j e c t K e y > < D i a g r a m O b j e c t K e y > < K e y > T a b l e s \ A n a g _ A s s i s t i t i \ C o l u m n s \ D E T R A Z I O N I   G E N E R I C H E   O   R E N D I T E   N O N   A L T R I M E N T I   C O N S I D E R A T E   ( e s .   t e r r e n i   a g r i c o l i ) < / K e y > < / D i a g r a m O b j e c t K e y > < D i a g r a m O b j e c t K e y > < K e y > T a b l e s \ A n a g _ A s s i s t i t i \ C o l u m n s \ R e d d i t o     e f f e t i v a m e n t e   p e r c e p i t o     A r t .   3 ,   c o m m a   2   l e t t a )   R e g .   C o n s o r t i l e < / K e y > < / D i a g r a m O b j e c t K e y > < D i a g r a m O b j e c t K e y > < K e y > T a b l e s \ A n a g _ A s s i s t i t i \ C o l u m n s \ R e d d i t o     f i g u r a t i v o   d e l l e a t t i v i t �   f i n a n z i a r i e   A r t .   3 ,   c o m m a   2   l e t t .   b )   R e g .   C o n s o r t i l e < / K e y > < / D i a g r a m O b j e c t K e y > < D i a g r a m O b j e c t K e y > < K e y > T a b l e s \ A n a g _ A s s i s t i t i \ C o l u m n s \ P r o v e n t i   d e r i v a n t i   d a   a t t i v i t �   a g r i c o l e   A r t .   3 ,   c o m m a   2   l e t t .   c )   R e g .   C o n s o r t i l e < / K e y > < / D i a g r a m O b j e c t K e y > < D i a g r a m O b j e c t K e y > < K e y > T a b l e s \ A n a g _ A s s i s t i t i \ C o l u m n s \ d e p o s i t i   e   c o n t i   c o r r e n t i   b a n c a r i   e   p o s t a l i   A r t .   3 ,   c o m m a   3   l e t t .   a )   R e g .   C o n s o r t i l e < / K e y > < / D i a g r a m O b j e c t K e y > < D i a g r a m O b j e c t K e y > < K e y > T a b l e s \ A n a g _ A s s i s t i t i \ C o l u m n s \ t i t o l i   d i   S a t o ,   o b b l i g a z i o n i ,   e c c . . .   A r t .   3 ,   c o m m a   3   l e t t .   b )   R e g .   C o n s o r t i l e < / K e y > < / D i a g r a m O b j e c t K e y > < D i a g r a m O b j e c t K e y > < K e y > T a b l e s \ A n a g _ A s s i s t i t i \ C o l u m n s \ A z i o n i   o   O I C R ,   e c c . . .   A r t .   3 ,   c o m m a   3   l e t t .   c )   R e g .   C o n s o r t i l e < / K e y > < / D i a g r a m O b j e c t K e y > < D i a g r a m O b j e c t K e y > < K e y > T a b l e s \ A n a g _ A s s i s t i t i \ C o l u m n s \ P a r t e c i p a z i o n i   a z i o n a r i e   i n   s o c i e t �   q u o t a t e   A r t .   3 ,   c o m m a   3   l e t t .   d )   R e g .   C o n s o r t i l e < / K e y > < / D i a g r a m O b j e c t K e y > < D i a g r a m O b j e c t K e y > < K e y > T a b l e s \ A n a g _ A s s i s t i t i \ C o l u m n s \ P a r t e c i p a z i o n i   a z i o n a r i e   i n   s o c i e t �   n o n   q u o t a t e   A r t .   3 ,   c o m m a   3   l e t t .   e )   R e g .   C o n s o r t i l e < / K e y > < / D i a g r a m O b j e c t K e y > < D i a g r a m O b j e c t K e y > < K e y > T a b l e s \ A n a g _ A s s i s t i t i \ C o l u m n s \ M a s s e   p a t r i m o n i a l i   A r t .   3 ,   c o m m a   3   l e t t .   f )   R e g .   C o n s o r t i l e < / K e y > < / D i a g r a m O b j e c t K e y > < D i a g r a m O b j e c t K e y > < K e y > T a b l e s \ A n a g _ A s s i s t i t i \ C o l u m n s \ A l t i   s t r u m e n t i   e   r a p p o r t i   f i n a n z i a r i   A r t .   3 ,   c o m m a   3   l e t t .   g )   R e g .   C o n s o r t i l e < / K e y > < / D i a g r a m O b j e c t K e y > < D i a g r a m O b j e c t K e y > < K e y > T a b l e s \ A n a g _ A s s i s t i t i \ C o l u m n s \ I m p r e s e   i n d i v i d u a l i   A r t .   3 ,   c o m m a   3   l e t t .   h )   R e g .   C o n s o r t i l e < / K e y > < / D i a g r a m O b j e c t K e y > < D i a g r a m O b j e c t K e y > < K e y > T a b l e s \ A n a g _ A s s i s t i t i \ C o l u m n s \ V a l o r e   d e i   b e n i   m o b i l i   A r t .   3 ,   c o m m a   3   l e t t .   i )   R e g .   C o n s o r t i l e < / K e y > < / D i a g r a m O b j e c t K e y > < D i a g r a m O b j e c t K e y > < K e y > T a b l e s \ A n a g _ A s s i s t i t i \ C o l u m n s \ F r a n c h i g i a   P a t r i m o n i o   m o b i l i a r e < / K e y > < / D i a g r a m O b j e c t K e y > < D i a g r a m O b j e c t K e y > < K e y > T a b l e s \ A n a g _ A s s i s t i t i \ C o l u m n s \ V a l o r e   D i r i t t i   r e a l i   ( e s c l u s a   n u d a   p r o p r i e t � )   A r t .   3 ,   c o m m a   4   l e t t .   a )   R e g .   C o n s o r t i l e < / K e y > < / D i a g r a m O b j e c t K e y > < D i a g r a m O b j e c t K e y > < K e y > T a b l e s \ A n a g _ A s s i s t i t i \ C o l u m n s \ V a l o r e   d e i   b e n i   d o n a t i   n e i   c i n q u e   a n n i   p r e c e d e n t i   r i c h i e s t a     A r t .   3 ,   c o m m a   4   l e t t .   b )   R e g .   C o n s o r t i l < / K e y > < / D i a g r a m O b j e c t K e y > < D i a g r a m O b j e c t K e y > < K e y > T a b l e s \ A n a g _ A s s i s t i t i \ C o l u m n s \ F r a n c h i g i a   P a t r i m o n i o   m o b i l i a r e 2 < / K e y > < / D i a g r a m O b j e c t K e y > < D i a g r a m O b j e c t K e y > < K e y > T a b l e s \ A n a g _ A s s i s t i t i \ C o l u m n s \ T O T .   R E D D I T O < / K e y > < / D i a g r a m O b j e c t K e y > < D i a g r a m O b j e c t K e y > < K e y > T a b l e s \ A n a g _ A s s i s t i t i \ C o l u m n s \ T O T   P A T R I M O N I O   M O B I L I A R E < / K e y > < / D i a g r a m O b j e c t K e y > < D i a g r a m O b j e c t K e y > < K e y > T a b l e s \ A n a g _ A s s i s t i t i \ C o l u m n s \ T O T   P A T R I M O N I O   I M M O B I L I A R E < / K e y > < / D i a g r a m O b j e c t K e y > < D i a g r a m O b j e c t K e y > < K e y > T a b l e s \ A n a g _ A s s i s t i t i \ C o l u m n s \ T O T A L E   A N N U O < / K e y > < / D i a g r a m O b j e c t K e y > < D i a g r a m O b j e c t K e y > < K e y > T a b l e s \ A n a g _ A s s i s t i t i \ C o l u m n s \ T O T A L E   M E N S I L E < / K e y > < / D i a g r a m O b j e c t K e y > < D i a g r a m O b j e c t K e y > < K e y > T a b l e s \ A n a g _ A s s i s t i t i \ C o l u m n s \ Q U O T A   D I S P O N I B I L I T A ' < / K e y > < / D i a g r a m O b j e c t K e y > < D i a g r a m O b j e c t K e y > < K e y > T a b l e s \ A n a g _ A s s i s t i t i \ C o l u m n s \ Q U O T A   D O V U T A   U T E N T E < / K e y > < / D i a g r a m O b j e c t K e y > < D i a g r a m O b j e c t K e y > < K e y > T a b l e s \ A n a g _ A s s i s t i t i \ M e a s u r e s \ C o n t e g g i o   d i   S T R U T T U R A < / K e y > < / D i a g r a m O b j e c t K e y > < D i a g r a m O b j e c t K e y > < K e y > T a b l e s \ A n a g _ A s s i s t i t i \ C o n t e g g i o   d i   S T R U T T U R A \ A d d i t i o n a l   I n f o \ M i s u r a   i m p l i c i t a < / K e y > < / D i a g r a m O b j e c t K e y > < D i a g r a m O b j e c t K e y > < K e y > R e l a t i o n s h i p s \ & l t ; T a b l e s \ A n a g _ P r e s t a z i o n e \ C o l u m n s \ P A R T I T A   I V A & g t ; - & l t ; T a b l e s \ A n a g _ G e s t o r e \ C o l u m n s \ P . I V A   G E S T O R E & g t ; < / K e y > < / D i a g r a m O b j e c t K e y > < D i a g r a m O b j e c t K e y > < K e y > R e l a t i o n s h i p s \ & l t ; T a b l e s \ A n a g _ P r e s t a z i o n e \ C o l u m n s \ P A R T I T A   I V A & g t ; - & l t ; T a b l e s \ A n a g _ G e s t o r e \ C o l u m n s \ P . I V A   G E S T O R E & g t ; \ F K < / K e y > < / D i a g r a m O b j e c t K e y > < D i a g r a m O b j e c t K e y > < K e y > R e l a t i o n s h i p s \ & l t ; T a b l e s \ A n a g _ P r e s t a z i o n e \ C o l u m n s \ P A R T I T A   I V A & g t ; - & l t ; T a b l e s \ A n a g _ G e s t o r e \ C o l u m n s \ P . I V A   G E S T O R E & g t ; \ P K < / K e y > < / D i a g r a m O b j e c t K e y > < D i a g r a m O b j e c t K e y > < K e y > R e l a t i o n s h i p s \ & l t ; T a b l e s \ A n a g _ P r e s t a z i o n e \ C o l u m n s \ P A R T I T A   I V A & g t ; - & l t ; T a b l e s \ A n a g _ G e s t o r e \ C o l u m n s \ P . I V A   G E S T O R E & g t ; \ C r o s s F i l t e r < / K e y > < / D i a g r a m O b j e c t K e y > < D i a g r a m O b j e c t K e y > < K e y > R e l a t i o n s h i p s \ & l t ; T a b l e s \ A n a g _ G e s t o r e \ C o l u m n s \ D e n o m i n a z i o n e & g t ; - & l t ; T a b l e s \ A n a g _ R e s i d e n z e \ C o l u m n s \ D e n o m i n a z i o n e & g t ; < / K e y > < / D i a g r a m O b j e c t K e y > < D i a g r a m O b j e c t K e y > < K e y > R e l a t i o n s h i p s \ & l t ; T a b l e s \ A n a g _ G e s t o r e \ C o l u m n s \ D e n o m i n a z i o n e & g t ; - & l t ; T a b l e s \ A n a g _ R e s i d e n z e \ C o l u m n s \ D e n o m i n a z i o n e & g t ; \ F K < / K e y > < / D i a g r a m O b j e c t K e y > < D i a g r a m O b j e c t K e y > < K e y > R e l a t i o n s h i p s \ & l t ; T a b l e s \ A n a g _ G e s t o r e \ C o l u m n s \ D e n o m i n a z i o n e & g t ; - & l t ; T a b l e s \ A n a g _ R e s i d e n z e \ C o l u m n s \ D e n o m i n a z i o n e & g t ; \ P K < / K e y > < / D i a g r a m O b j e c t K e y > < D i a g r a m O b j e c t K e y > < K e y > R e l a t i o n s h i p s \ & l t ; T a b l e s \ A n a g _ G e s t o r e \ C o l u m n s \ D e n o m i n a z i o n e & g t ; - & l t ; T a b l e s \ A n a g _ R e s i d e n z e \ C o l u m n s \ D e n o m i n a z i o n e & g t ; \ C r o s s F i l t e r < / K e y > < / D i a g r a m O b j e c t K e y > < / A l l K e y s > < 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 T a g s \ T a b l e s \ & l t ; T a b l e s \ A n a g _ P r e s t a z i o n e & g t ; < / K e y > < / a : K e y > < a : V a l u e   i : t y p e = " D i a g r a m D i s p l a y T a g V i e w S t a t e " > < I s N o t F i l t e r e d O u t > t r u e < / I s N o t F i l t e r e d O u t > < / a : V a l u e > < / a : K e y V a l u e O f D i a g r a m O b j e c t K e y a n y T y p e z b w N T n L X > < a : K e y V a l u e O f D i a g r a m O b j e c t K e y a n y T y p e z b w N T n L X > < a : K e y > < K e y > D y n a m i c   T a g s \ T a b l e s \ & l t ; T a b l e s \ A n a g _ G e s t o r e & g t ; < / K e y > < / a : K e y > < a : V a l u e   i : t y p e = " D i a g r a m D i s p l a y T a g V i e w S t a t e " > < I s N o t F i l t e r e d O u t > t r u e < / I s N o t F i l t e r e d O u t > < / a : V a l u e > < / a : K e y V a l u e O f D i a g r a m O b j e c t K e y a n y T y p e z b w N T n L X > < a : K e y V a l u e O f D i a g r a m O b j e c t K e y a n y T y p e z b w N T n L X > < a : K e y > < K e y > D y n a m i c   T a g s \ T a b l e s \ & l t ; T a b l e s \ A n a g _ R e s i d e n z e & g t ; < / K e y > < / a : K e y > < a : V a l u e   i : t y p e = " D i a g r a m D i s p l a y T a g V i e w S t a t e " > < I s N o t F i l t e r e d O u t > t r u e < / I s N o t F i l t e r e d O u t > < / a : V a l u e > < / a : K e y V a l u e O f D i a g r a m O b j e c t K e y a n y T y p e z b w N T n L X > < a : K e y V a l u e O f D i a g r a m O b j e c t K e y a n y T y p e z b w N T n L X > < a : K e y > < K e y > D y n a m i c   T a g s \ T a b l e s \ & l t ; T a b l e s \ A n a g _ A s s i s t i t i & g t ; < / K e y > < / a : K e y > < a : V a l u e   i : t y p e = " D i a g r a m D i s p l a y T a g V i e w S t a t e " > < I s N o t F i l t e r e d O u t > t r u e < / I s N o t F i l t e r e d O u t > < / a : V a l u e > < / a : K e y V a l u e O f D i a g r a m O b j e c t K e y a n y T y p e z b w N T n L X > < a : K e y V a l u e O f D i a g r a m O b j e c t K e y a n y T y p e z b w N T n L X > < a : K e y > < K e y > T a b l e s \ A n a g _ P r e s t a z i o n e < / K e y > < / a : K e y > < a : V a l u e   i : t y p e = " D i a g r a m D i s p l a y N o d e V i e w S t a t e " > < H e i g h t > 1 5 0 < / H e i g h t > < I s E x p a n d e d > t r u e < / I s E x p a n d e d > < L a y e d O u t > t r u e < / L a y e d O u t > < W i d t h > 2 0 0 < / W i d t h > < / a : V a l u e > < / a : K e y V a l u e O f D i a g r a m O b j e c t K e y a n y T y p e z b w N T n L X > < a : K e y V a l u e O f D i a g r a m O b j e c t K e y a n y T y p e z b w N T n L X > < a : K e y > < K e y > T a b l e s \ A n a g _ P r e s t a z i o n e \ C o l u m n s \ N O M I N A T I V O < / K e y > < / a : K e y > < a : V a l u e   i : t y p e = " D i a g r a m D i s p l a y N o d e V i e w S t a t e " > < H e i g h t > 1 5 0 < / H e i g h t > < I s E x p a n d e d > t r u e < / I s E x p a n d e d > < W i d t h > 2 0 0 < / W i d t h > < / a : V a l u e > < / a : K e y V a l u e O f D i a g r a m O b j e c t K e y a n y T y p e z b w N T n L X > < a : K e y V a l u e O f D i a g r a m O b j e c t K e y a n y T y p e z b w N T n L X > < a : K e y > < K e y > T a b l e s \ A n a g _ P r e s t a z i o n e \ C o l u m n s \ I N I Z I A L I < / K e y > < / a : K e y > < a : V a l u e   i : t y p e = " D i a g r a m D i s p l a y N o d e V i e w S t a t e " > < H e i g h t > 1 5 0 < / H e i g h t > < I s E x p a n d e d > t r u e < / I s E x p a n d e d > < W i d t h > 2 0 0 < / W i d t h > < / a : V a l u e > < / a : K e y V a l u e O f D i a g r a m O b j e c t K e y a n y T y p e z b w N T n L X > < a : K e y V a l u e O f D i a g r a m O b j e c t K e y a n y T y p e z b w N T n L X > < a : K e y > < K e y > T a b l e s \ A n a g _ P r e s t a z i o n e \ C o l u m n s \ C . F . < / K e y > < / a : K e y > < a : V a l u e   i : t y p e = " D i a g r a m D i s p l a y N o d e V i e w S t a t e " > < H e i g h t > 1 5 0 < / H e i g h t > < I s E x p a n d e d > t r u e < / I s E x p a n d e d > < W i d t h > 2 0 0 < / W i d t h > < / a : V a l u e > < / a : K e y V a l u e O f D i a g r a m O b j e c t K e y a n y T y p e z b w N T n L X > < a : K e y V a l u e O f D i a g r a m O b j e c t K e y a n y T y p e z b w N T n L X > < a : K e y > < K e y > T a b l e s \ A n a g _ P r e s t a z i o n e \ C o l u m n s \ n o t e < / K e y > < / a : K e y > < a : V a l u e   i : t y p e = " D i a g r a m D i s p l a y N o d e V i e w S t a t e " > < H e i g h t > 1 5 0 < / H e i g h t > < I s E x p a n d e d > t r u e < / I s E x p a n d e d > < W i d t h > 2 0 0 < / W i d t h > < / a : V a l u e > < / a : K e y V a l u e O f D i a g r a m O b j e c t K e y a n y T y p e z b w N T n L X > < a : K e y V a l u e O f D i a g r a m O b j e c t K e y a n y T y p e z b w N T n L X > < a : K e y > < K e y > T a b l e s \ A n a g _ P r e s t a z i o n e \ C o l u m n s \ S T A T O < / K e y > < / a : K e y > < a : V a l u e   i : t y p e = " D i a g r a m D i s p l a y N o d e V i e w S t a t e " > < H e i g h t > 1 5 0 < / H e i g h t > < I s E x p a n d e d > t r u e < / I s E x p a n d e d > < W i d t h > 2 0 0 < / W i d t h > < / a : V a l u e > < / a : K e y V a l u e O f D i a g r a m O b j e c t K e y a n y T y p e z b w N T n L X > < a : K e y V a l u e O f D i a g r a m O b j e c t K e y a n y T y p e z b w N T n L X > < a : K e y > < K e y > T a b l e s \ A n a g _ P r e s t a z i o n e \ C o l u m n s \ G E S T O R E < / K e y > < / a : K e y > < a : V a l u e   i : t y p e = " D i a g r a m D i s p l a y N o d e V i e w S t a t e " > < H e i g h t > 1 5 0 < / H e i g h t > < I s E x p a n d e d > t r u e < / I s E x p a n d e d > < W i d t h > 2 0 0 < / W i d t h > < / a : V a l u e > < / a : K e y V a l u e O f D i a g r a m O b j e c t K e y a n y T y p e z b w N T n L X > < a : K e y V a l u e O f D i a g r a m O b j e c t K e y a n y T y p e z b w N T n L X > < a : K e y > < K e y > T a b l e s \ A n a g _ P r e s t a z i o n e \ C o l u m n s \ P A R T I T A   I V A < / K e y > < / a : K e y > < a : V a l u e   i : t y p e = " D i a g r a m D i s p l a y N o d e V i e w S t a t e " > < H e i g h t > 1 5 0 < / H e i g h t > < I s E x p a n d e d > t r u e < / I s E x p a n d e d > < W i d t h > 2 0 0 < / W i d t h > < / a : V a l u e > < / a : K e y V a l u e O f D i a g r a m O b j e c t K e y a n y T y p e z b w N T n L X > < a : K e y V a l u e O f D i a g r a m O b j e c t K e y a n y T y p e z b w N T n L X > < a : K e y > < K e y > T a b l e s \ A n a g _ P r e s t a z i o n e \ C o l u m n s \ S T R U T T U R A   A S S I S T E N Z I A L E < / K e y > < / a : K e y > < a : V a l u e   i : t y p e = " D i a g r a m D i s p l a y N o d e V i e w S t a t e " > < H e i g h t > 1 5 0 < / H e i g h t > < I s E x p a n d e d > t r u e < / I s E x p a n d e d > < W i d t h > 2 0 0 < / W i d t h > < / a : V a l u e > < / a : K e y V a l u e O f D i a g r a m O b j e c t K e y a n y T y p e z b w N T n L X > < a : K e y V a l u e O f D i a g r a m O b j e c t K e y a n y T y p e z b w N T n L X > < a : K e y > < K e y > T a b l e s \ A n a g _ P r e s t a z i o n e \ C o l u m n s \ I n i z i o < / K e y > < / a : K e y > < a : V a l u e   i : t y p e = " D i a g r a m D i s p l a y N o d e V i e w S t a t e " > < H e i g h t > 1 5 0 < / H e i g h t > < I s E x p a n d e d > t r u e < / I s E x p a n d e d > < W i d t h > 2 0 0 < / W i d t h > < / a : V a l u e > < / a : K e y V a l u e O f D i a g r a m O b j e c t K e y a n y T y p e z b w N T n L X > < a : K e y V a l u e O f D i a g r a m O b j e c t K e y a n y T y p e z b w N T n L X > < a : K e y > < K e y > T a b l e s \ A n a g _ P r e s t a z i o n e \ C o l u m n s \ F i n e < / K e y > < / a : K e y > < a : V a l u e   i : t y p e = " D i a g r a m D i s p l a y N o d e V i e w S t a t e " > < H e i g h t > 1 5 0 < / H e i g h t > < I s E x p a n d e d > t r u e < / I s E x p a n d e d > < W i d t h > 2 0 0 < / W i d t h > < / a : V a l u e > < / a : K e y V a l u e O f D i a g r a m O b j e c t K e y a n y T y p e z b w N T n L X > < a : K e y V a l u e O f D i a g r a m O b j e c t K e y a n y T y p e z b w N T n L X > < a : K e y > < K e y > T a b l e s \ A n a g _ P r e s t a z i o n e \ C o l u m n s \ G i o r n i < / K e y > < / a : K e y > < a : V a l u e   i : t y p e = " D i a g r a m D i s p l a y N o d e V i e w S t a t e " > < H e i g h t > 1 5 0 < / H e i g h t > < I s E x p a n d e d > t r u e < / I s E x p a n d e d > < W i d t h > 2 0 0 < / W i d t h > < / a : V a l u e > < / a : K e y V a l u e O f D i a g r a m O b j e c t K e y a n y T y p e z b w N T n L X > < a : K e y V a l u e O f D i a g r a m O b j e c t K e y a n y T y p e z b w N T n L X > < a : K e y > < K e y > T a b l e s \ A n a g _ P r e s t a z i o n e \ C o l u m n s \ R e t t a   a l b e r g h i e r a     G i o r n a l i e r a < / K e y > < / a : K e y > < a : V a l u e   i : t y p e = " D i a g r a m D i s p l a y N o d e V i e w S t a t e " > < H e i g h t > 1 5 0 < / H e i g h t > < I s E x p a n d e d > t r u e < / I s E x p a n d e d > < W i d t h > 2 0 0 < / W i d t h > < / a : V a l u e > < / a : K e y V a l u e O f D i a g r a m O b j e c t K e y a n y T y p e z b w N T n L X > < a : K e y V a l u e O f D i a g r a m O b j e c t K e y a n y T y p e z b w N T n L X > < a : K e y > < K e y > T a b l e s \ A n a g _ P r e s t a z i o n e \ C o l u m n s \ T O T _ R e t t a A n n u a < / K e y > < / a : K e y > < a : V a l u e   i : t y p e = " D i a g r a m D i s p l a y N o d e V i e w S t a t e " > < H e i g h t > 1 5 0 < / H e i g h t > < I s E x p a n d e d > t r u e < / I s E x p a n d e d > < W i d t h > 2 0 0 < / W i d t h > < / a : V a l u e > < / a : K e y V a l u e O f D i a g r a m O b j e c t K e y a n y T y p e z b w N T n L X > < a : K e y V a l u e O f D i a g r a m O b j e c t K e y a n y T y p e z b w N T n L X > < a : K e y > < K e y > T a b l e s \ A n a g _ P r e s t a z i o n e \ C o l u m n s \ C o m p .   U t e n z a   M e n s i l e < / K e y > < / a : K e y > < a : V a l u e   i : t y p e = " D i a g r a m D i s p l a y N o d e V i e w S t a t e " > < H e i g h t > 1 5 0 < / H e i g h t > < I s E x p a n d e d > t r u e < / I s E x p a n d e d > < W i d t h > 2 0 0 < / W i d t h > < / a : V a l u e > < / a : K e y V a l u e O f D i a g r a m O b j e c t K e y a n y T y p e z b w N T n L X > < a : K e y V a l u e O f D i a g r a m O b j e c t K e y a n y T y p e z b w N T n L X > < a : K e y > < K e y > T a b l e s \ A n a g _ P r e s t a z i o n e \ C o l u m n s \ C o m p .   U t e n z a     T o t a l e < / K e y > < / a : K e y > < a : V a l u e   i : t y p e = " D i a g r a m D i s p l a y N o d e V i e w S t a t e " > < H e i g h t > 1 5 0 < / H e i g h t > < I s E x p a n d e d > t r u e < / I s E x p a n d e d > < W i d t h > 2 0 0 < / W i d t h > < / a : V a l u e > < / a : K e y V a l u e O f D i a g r a m O b j e c t K e y a n y T y p e z b w N T n L X > < a : K e y V a l u e O f D i a g r a m O b j e c t K e y a n y T y p e z b w N T n L X > < a : K e y > < K e y > T a b l e s \ A n a g _ P r e s t a z i o n e \ C o l u m n s \ T O T _ C I S A 3 1 < / K e y > < / a : K e y > < a : V a l u e   i : t y p e = " D i a g r a m D i s p l a y N o d e V i e w S t a t e " > < H e i g h t > 1 5 0 < / H e i g h t > < I s E x p a n d e d > t r u e < / I s E x p a n d e d > < W i d t h > 2 0 0 < / W i d t h > < / a : V a l u e > < / a : K e y V a l u e O f D i a g r a m O b j e c t K e y a n y T y p e z b w N T n L X > < a : K e y V a l u e O f D i a g r a m O b j e c t K e y a n y T y p e z b w N T n L X > < a : K e y > < K e y > T a b l e s \ A n a g _ P r e s t a z i o n e \ M e a s u r e s \ S o m m a   d i   T O T _ C I S A 3 1 < / K e y > < / a : K e y > < a : V a l u e   i : t y p e = " D i a g r a m D i s p l a y N o d e V i e w S t a t e " > < H e i g h t > 1 5 0 < / H e i g h t > < I s E x p a n d e d > t r u e < / I s E x p a n d e d > < W i d t h > 2 0 0 < / W i d t h > < / a : V a l u e > < / a : K e y V a l u e O f D i a g r a m O b j e c t K e y a n y T y p e z b w N T n L X > < a : K e y V a l u e O f D i a g r a m O b j e c t K e y a n y T y p e z b w N T n L X > < a : K e y > < K e y > T a b l e s \ A n a g _ P r e s t a z i o n e \ S o m m a   d i   T O T _ C I S A 3 1 \ A d d i t i o n a l   I n f o \ M i s u r a   i m p l i c i t a < / K e y > < / a : K e y > < a : V a l u e   i : t y p e = " D i a g r a m D i s p l a y V i e w S t a t e I D i a g r a m T a g A d d i t i o n a l I n f o " / > < / a : K e y V a l u e O f D i a g r a m O b j e c t K e y a n y T y p e z b w N T n L X > < a : K e y V a l u e O f D i a g r a m O b j e c t K e y a n y T y p e z b w N T n L X > < a : K e y > < K e y > T a b l e s \ A n a g _ G e s t o r e < / K e y > < / a : K e y > < a : V a l u e   i : t y p e = " D i a g r a m D i s p l a y N o d e V i e w S t a t e " > < H e i g h t > 1 5 0 < / H e i g h t > < I s E x p a n d e d > t r u e < / I s E x p a n d e d > < L a y e d O u t > t r u e < / L a y e d O u t > < L e f t > 3 2 9 . 9 0 3 8 1 0 5 6 7 6 6 5 8 < / L e f t > < T a b I n d e x > 3 < / T a b I n d e x > < T o p > 1 8 5 . 1 4 5 7 0 1 5 1 6 7 7 1 3 4 < / T o p > < W i d t h > 2 0 0 < / W i d t h > < / a : V a l u e > < / a : K e y V a l u e O f D i a g r a m O b j e c t K e y a n y T y p e z b w N T n L X > < a : K e y V a l u e O f D i a g r a m O b j e c t K e y a n y T y p e z b w N T n L X > < a : K e y > < K e y > T a b l e s \ A n a g _ G e s t o r e \ C o l u m n s \ G E S T O R E < / K e y > < / a : K e y > < a : V a l u e   i : t y p e = " D i a g r a m D i s p l a y N o d e V i e w S t a t e " > < H e i g h t > 1 5 0 < / H e i g h t > < I s E x p a n d e d > t r u e < / I s E x p a n d e d > < W i d t h > 2 0 0 < / W i d t h > < / a : V a l u e > < / a : K e y V a l u e O f D i a g r a m O b j e c t K e y a n y T y p e z b w N T n L X > < a : K e y V a l u e O f D i a g r a m O b j e c t K e y a n y T y p e z b w N T n L X > < a : K e y > < K e y > T a b l e s \ A n a g _ G e s t o r e \ C o l u m n s \ I N D I R I Z Z O   G E S T O R E < / K e y > < / a : K e y > < a : V a l u e   i : t y p e = " D i a g r a m D i s p l a y N o d e V i e w S t a t e " > < H e i g h t > 1 5 0 < / H e i g h t > < I s E x p a n d e d > t r u e < / I s E x p a n d e d > < W i d t h > 2 0 0 < / W i d t h > < / a : V a l u e > < / a : K e y V a l u e O f D i a g r a m O b j e c t K e y a n y T y p e z b w N T n L X > < a : K e y V a l u e O f D i a g r a m O b j e c t K e y a n y T y p e z b w N T n L X > < a : K e y > < K e y > T a b l e s \ A n a g _ G e s t o r e \ C o l u m n s \ P . I V A   G E S T O R E < / K e y > < / a : K e y > < a : V a l u e   i : t y p e = " D i a g r a m D i s p l a y N o d e V i e w S t a t e " > < H e i g h t > 1 5 0 < / H e i g h t > < I s E x p a n d e d > t r u e < / I s E x p a n d e d > < W i d t h > 2 0 0 < / W i d t h > < / a : V a l u e > < / a : K e y V a l u e O f D i a g r a m O b j e c t K e y a n y T y p e z b w N T n L X > < a : K e y V a l u e O f D i a g r a m O b j e c t K e y a n y T y p e z b w N T n L X > < a : K e y > < K e y > T a b l e s \ A n a g _ G e s t o r e \ C o l u m n s \ D e n o m i n a z i o n e < / K e y > < / a : K e y > < a : V a l u e   i : t y p e = " D i a g r a m D i s p l a y N o d e V i e w S t a t e " > < H e i g h t > 1 5 0 < / H e i g h t > < I s E x p a n d e d > t r u e < / I s E x p a n d e d > < W i d t h > 2 0 0 < / W i d t h > < / a : V a l u e > < / a : K e y V a l u e O f D i a g r a m O b j e c t K e y a n y T y p e z b w N T n L X > < a : K e y V a l u e O f D i a g r a m O b j e c t K e y a n y T y p e z b w N T n L X > < a : K e y > < K e y > T a b l e s \ A n a g _ G e s t o r e \ C o l u m n s \ T i p o   p r e s i d i o < / K e y > < / a : K e y > < a : V a l u e   i : t y p e = " D i a g r a m D i s p l a y N o d e V i e w S t a t e " > < H e i g h t > 1 5 0 < / H e i g h t > < I s E x p a n d e d > t r u e < / I s E x p a n d e d > < W i d t h > 2 0 0 < / W i d t h > < / a : V a l u e > < / a : K e y V a l u e O f D i a g r a m O b j e c t K e y a n y T y p e z b w N T n L X > < a : K e y V a l u e O f D i a g r a m O b j e c t K e y a n y T y p e z b w N T n L X > < a : K e y > < K e y > T a b l e s \ A n a g _ G e s t o r e \ C o l u m n s \ A S L < / K e y > < / a : K e y > < a : V a l u e   i : t y p e = " D i a g r a m D i s p l a y N o d e V i e w S t a t e " > < H e i g h t > 1 5 0 < / H e i g h t > < I s E x p a n d e d > t r u e < / I s E x p a n d e d > < W i d t h > 2 0 0 < / W i d t h > < / a : V a l u e > < / a : K e y V a l u e O f D i a g r a m O b j e c t K e y a n y T y p e z b w N T n L X > < a : K e y V a l u e O f D i a g r a m O b j e c t K e y a n y T y p e z b w N T n L X > < a : K e y > < K e y > T a b l e s \ A n a g _ G e s t o r e \ C o l u m n s \ P r o v i n c i a < / K e y > < / a : K e y > < a : V a l u e   i : t y p e = " D i a g r a m D i s p l a y N o d e V i e w S t a t e " > < H e i g h t > 1 5 0 < / H e i g h t > < I s E x p a n d e d > t r u e < / I s E x p a n d e d > < W i d t h > 2 0 0 < / W i d t h > < / a : V a l u e > < / a : K e y V a l u e O f D i a g r a m O b j e c t K e y a n y T y p e z b w N T n L X > < a : K e y V a l u e O f D i a g r a m O b j e c t K e y a n y T y p e z b w N T n L X > < a : K e y > < K e y > T a b l e s \ A n a g _ G e s t o r e \ C o l u m n s \ C o m u n e < / K e y > < / a : K e y > < a : V a l u e   i : t y p e = " D i a g r a m D i s p l a y N o d e V i e w S t a t e " > < H e i g h t > 1 5 0 < / H e i g h t > < I s E x p a n d e d > t r u e < / I s E x p a n d e d > < W i d t h > 2 0 0 < / W i d t h > < / a : V a l u e > < / a : K e y V a l u e O f D i a g r a m O b j e c t K e y a n y T y p e z b w N T n L X > < a : K e y V a l u e O f D i a g r a m O b j e c t K e y a n y T y p e z b w N T n L X > < a : K e y > < K e y > T a b l e s \ A n a g _ G e s t o r e \ C o l u m n s \ I n d i r i z z o < / K e y > < / a : K e y > < a : V a l u e   i : t y p e = " D i a g r a m D i s p l a y N o d e V i e w S t a t e " > < H e i g h t > 1 5 0 < / H e i g h t > < I s E x p a n d e d > t r u e < / I s E x p a n d e d > < W i d t h > 2 0 0 < / W i d t h > < / a : V a l u e > < / a : K e y V a l u e O f D i a g r a m O b j e c t K e y a n y T y p e z b w N T n L X > < a : K e y V a l u e O f D i a g r a m O b j e c t K e y a n y T y p e z b w N T n L X > < a : K e y > < K e y > T a b l e s \ A n a g _ G e s t o r e \ C o l u m n s \ V i a < / K e y > < / a : K e y > < a : V a l u e   i : t y p e = " D i a g r a m D i s p l a y N o d e V i e w S t a t e " > < H e i g h t > 1 5 0 < / H e i g h t > < I s E x p a n d e d > t r u e < / I s E x p a n d e d > < W i d t h > 2 0 0 < / W i d t h > < / a : V a l u e > < / a : K e y V a l u e O f D i a g r a m O b j e c t K e y a n y T y p e z b w N T n L X > < a : K e y V a l u e O f D i a g r a m O b j e c t K e y a n y T y p e z b w N T n L X > < a : K e y > < K e y > T a b l e s \ A n a g _ G e s t o r e \ C o l u m n s \ C i t t � < / K e y > < / a : K e y > < a : V a l u e   i : t y p e = " D i a g r a m D i s p l a y N o d e V i e w S t a t e " > < H e i g h t > 1 5 0 < / H e i g h t > < I s E x p a n d e d > t r u e < / I s E x p a n d e d > < W i d t h > 2 0 0 < / W i d t h > < / a : V a l u e > < / a : K e y V a l u e O f D i a g r a m O b j e c t K e y a n y T y p e z b w N T n L X > < a : K e y V a l u e O f D i a g r a m O b j e c t K e y a n y T y p e z b w N T n L X > < a : K e y > < K e y > T a b l e s \ A n a g _ G e s t o r e \ C o l u m n s \ T i p o   S t r u t t u r a < / K e y > < / a : K e y > < a : V a l u e   i : t y p e = " D i a g r a m D i s p l a y N o d e V i e w S t a t e " > < H e i g h t > 1 5 0 < / H e i g h t > < I s E x p a n d e d > t r u e < / I s E x p a n d e d > < W i d t h > 2 0 0 < / W i d t h > < / a : V a l u e > < / a : K e y V a l u e O f D i a g r a m O b j e c t K e y a n y T y p e z b w N T n L X > < a : K e y V a l u e O f D i a g r a m O b j e c t K e y a n y T y p e z b w N T n L X > < a : K e y > < K e y > T a b l e s \ A n a g _ G e s t o r e \ C o l u m n s \ T e l e f o n o < / K e y > < / a : K e y > < a : V a l u e   i : t y p e = " D i a g r a m D i s p l a y N o d e V i e w S t a t e " > < H e i g h t > 1 5 0 < / H e i g h t > < I s E x p a n d e d > t r u e < / I s E x p a n d e d > < W i d t h > 2 0 0 < / W i d t h > < / a : V a l u e > < / a : K e y V a l u e O f D i a g r a m O b j e c t K e y a n y T y p e z b w N T n L X > < a : K e y V a l u e O f D i a g r a m O b j e c t K e y a n y T y p e z b w N T n L X > < a : K e y > < K e y > T a b l e s \ A n a g _ G e s t o r e \ C o l u m n s \ E - m a i l < / K e y > < / a : K e y > < a : V a l u e   i : t y p e = " D i a g r a m D i s p l a y N o d e V i e w S t a t e " > < H e i g h t > 1 5 0 < / H e i g h t > < I s E x p a n d e d > t r u e < / I s E x p a n d e d > < W i d t h > 2 0 0 < / W i d t h > < / a : V a l u e > < / a : K e y V a l u e O f D i a g r a m O b j e c t K e y a n y T y p e z b w N T n L X > < a : K e y V a l u e O f D i a g r a m O b j e c t K e y a n y T y p e z b w N T n L X > < a : K e y > < K e y > T a b l e s \ A n a g _ G e s t o r e \ C o l u m n s \ T i p o l o g i a   U t e n z a < / K e y > < / a : K e y > < a : V a l u e   i : t y p e = " D i a g r a m D i s p l a y N o d e V i e w S t a t e " > < H e i g h t > 1 5 0 < / H e i g h t > < I s E x p a n d e d > t r u e < / I s E x p a n d e d > < W i d t h > 2 0 0 < / W i d t h > < / a : V a l u e > < / a : K e y V a l u e O f D i a g r a m O b j e c t K e y a n y T y p e z b w N T n L X > < a : K e y V a l u e O f D i a g r a m O b j e c t K e y a n y T y p e z b w N T n L X > < a : K e y > < K e y > T a b l e s \ A n a g _ G e s t o r e \ C o l u m n s \ A n z i a n i   A l z h e i m e r < / K e y > < / a : K e y > < a : V a l u e   i : t y p e = " D i a g r a m D i s p l a y N o d e V i e w S t a t e " > < H e i g h t > 1 5 0 < / H e i g h t > < I s E x p a n d e d > t r u e < / I s E x p a n d e d > < W i d t h > 2 0 0 < / W i d t h > < / a : V a l u e > < / a : K e y V a l u e O f D i a g r a m O b j e c t K e y a n y T y p e z b w N T n L X > < a : K e y V a l u e O f D i a g r a m O b j e c t K e y a n y T y p e z b w N T n L X > < a : K e y > < K e y > T a b l e s \ A n a g _ G e s t o r e \ C o l u m n s \ T i p o l o g i a   T i t o l a r e   A u t . < / K e y > < / a : K e y > < a : V a l u e   i : t y p e = " D i a g r a m D i s p l a y N o d e V i e w S t a t e " > < H e i g h t > 1 5 0 < / H e i g h t > < I s E x p a n d e d > t r u e < / I s E x p a n d e d > < W i d t h > 2 0 0 < / W i d t h > < / a : V a l u e > < / a : K e y V a l u e O f D i a g r a m O b j e c t K e y a n y T y p e z b w N T n L X > < a : K e y V a l u e O f D i a g r a m O b j e c t K e y a n y T y p e z b w N T n L X > < a : K e y > < K e y > T a b l e s \ A n a g _ G e s t o r e \ C o l u m n s \ T i t o l a r e   A u t o r i z z a z i o n e < / K e y > < / a : K e y > < a : V a l u e   i : t y p e = " D i a g r a m D i s p l a y N o d e V i e w S t a t e " > < H e i g h t > 1 5 0 < / H e i g h t > < I s E x p a n d e d > t r u e < / I s E x p a n d e d > < W i d t h > 2 0 0 < / W i d t h > < / a : V a l u e > < / a : K e y V a l u e O f D i a g r a m O b j e c t K e y a n y T y p e z b w N T n L X > < a : K e y V a l u e O f D i a g r a m O b j e c t K e y a n y T y p e z b w N T n L X > < a : K e y > < K e y > T a b l e s \ A n a g _ G e s t o r e \ C o l u m n s \ P o s t i   L e t t o   r e s i d e n z i a l e < / K e y > < / a : K e y > < a : V a l u e   i : t y p e = " D i a g r a m D i s p l a y N o d e V i e w S t a t e " > < H e i g h t > 1 5 0 < / H e i g h t > < I s E x p a n d e d > t r u e < / I s E x p a n d e d > < W i d t h > 2 0 0 < / W i d t h > < / a : V a l u e > < / a : K e y V a l u e O f D i a g r a m O b j e c t K e y a n y T y p e z b w N T n L X > < a : K e y V a l u e O f D i a g r a m O b j e c t K e y a n y T y p e z b w N T n L X > < a : K e y > < K e y > T a b l e s \ A n a g _ G e s t o r e \ C o l u m n s \ P o s t i   c e n t r o   d i u r n o < / K e y > < / a : K e y > < a : V a l u e   i : t y p e = " D i a g r a m D i s p l a y N o d e V i e w S t a t e " > < H e i g h t > 1 5 0 < / H e i g h t > < I s E x p a n d e d > t r u e < / I s E x p a n d e d > < W i d t h > 2 0 0 < / W i d t h > < / a : V a l u e > < / a : K e y V a l u e O f D i a g r a m O b j e c t K e y a n y T y p e z b w N T n L X > < a : K e y V a l u e O f D i a g r a m O b j e c t K e y a n y T y p e z b w N T n L X > < a : K e y > < K e y > T a b l e s \ A n a g _ G e s t o r e \ C o l u m n s \ P o s t i   R A < / K e y > < / a : K e y > < a : V a l u e   i : t y p e = " D i a g r a m D i s p l a y N o d e V i e w S t a t e " > < H e i g h t > 1 5 0 < / H e i g h t > < I s E x p a n d e d > t r u e < / I s E x p a n d e d > < W i d t h > 2 0 0 < / W i d t h > < / a : V a l u e > < / a : K e y V a l u e O f D i a g r a m O b j e c t K e y a n y T y p e z b w N T n L X > < a : K e y V a l u e O f D i a g r a m O b j e c t K e y a n y T y p e z b w N T n L X > < a : K e y > < K e y > T a b l e s \ A n a g _ G e s t o r e \ C o l u m n s \ P o s t i   R A A < / K e y > < / a : K e y > < a : V a l u e   i : t y p e = " D i a g r a m D i s p l a y N o d e V i e w S t a t e " > < H e i g h t > 1 5 0 < / H e i g h t > < I s E x p a n d e d > t r u e < / I s E x p a n d e d > < W i d t h > 2 0 0 < / W i d t h > < / a : V a l u e > < / a : K e y V a l u e O f D i a g r a m O b j e c t K e y a n y T y p e z b w N T n L X > < a : K e y V a l u e O f D i a g r a m O b j e c t K e y a n y T y p e z b w N T n L X > < a : K e y > < K e y > T a b l e s \ A n a g _ G e s t o r e \ C o l u m n s \ P o s t i   R A B < / K e y > < / a : K e y > < a : V a l u e   i : t y p e = " D i a g r a m D i s p l a y N o d e V i e w S t a t e " > < H e i g h t > 1 5 0 < / H e i g h t > < I s E x p a n d e d > t r u e < / I s E x p a n d e d > < W i d t h > 2 0 0 < / W i d t h > < / a : V a l u e > < / a : K e y V a l u e O f D i a g r a m O b j e c t K e y a n y T y p e z b w N T n L X > < a : K e y V a l u e O f D i a g r a m O b j e c t K e y a n y T y p e z b w N T n L X > < a : K e y > < K e y > T a b l e s \ A n a g _ G e s t o r e \ C o l u m n s \ P o s t i   R S A   o   R A F < / K e y > < / a : K e y > < a : V a l u e   i : t y p e = " D i a g r a m D i s p l a y N o d e V i e w S t a t e " > < H e i g h t > 1 5 0 < / H e i g h t > < I s E x p a n d e d > t r u e < / I s E x p a n d e d > < W i d t h > 2 0 0 < / W i d t h > < / a : V a l u e > < / a : K e y V a l u e O f D i a g r a m O b j e c t K e y a n y T y p e z b w N T n L X > < a : K e y V a l u e O f D i a g r a m O b j e c t K e y a n y T y p e z b w N T n L X > < a : K e y > < K e y > T a b l e s \ A n a g _ G e s t o r e \ C o l u m n s \ P o s t i   N A   o   N A T < / K e y > < / a : K e y > < a : V a l u e   i : t y p e = " D i a g r a m D i s p l a y N o d e V i e w S t a t e " > < H e i g h t > 1 5 0 < / H e i g h t > < I s E x p a n d e d > t r u e < / I s E x p a n d e d > < W i d t h > 2 0 0 < / W i d t h > < / a : V a l u e > < / a : K e y V a l u e O f D i a g r a m O b j e c t K e y a n y T y p e z b w N T n L X > < a : K e y V a l u e O f D i a g r a m O b j e c t K e y a n y T y p e z b w N T n L X > < a : K e y > < K e y > T a b l e s \ A n a g _ G e s t o r e \ C o l u m n s \ P o s t i   A l t r o < / K e y > < / a : K e y > < a : V a l u e   i : t y p e = " D i a g r a m D i s p l a y N o d e V i e w S t a t e " > < H e i g h t > 1 5 0 < / H e i g h t > < I s E x p a n d e d > t r u e < / I s E x p a n d e d > < W i d t h > 2 0 0 < / W i d t h > < / a : V a l u e > < / a : K e y V a l u e O f D i a g r a m O b j e c t K e y a n y T y p e z b w N T n L X > < a : K e y V a l u e O f D i a g r a m O b j e c t K e y a n y T y p e z b w N T n L X > < a : K e y > < K e y > T a b l e s \ A n a g _ G e s t o r e \ C o l u m n s \ P o s t i   p e r   d i s a b i l i < / K e y > < / a : K e y > < a : V a l u e   i : t y p e = " D i a g r a m D i s p l a y N o d e V i e w S t a t e " > < H e i g h t > 1 5 0 < / H e i g h t > < I s E x p a n d e d > t r u e < / I s E x p a n d e d > < W i d t h > 2 0 0 < / W i d t h > < / a : V a l u e > < / a : K e y V a l u e O f D i a g r a m O b j e c t K e y a n y T y p e z b w N T n L X > < a : K e y V a l u e O f D i a g r a m O b j e c t K e y a n y T y p e z b w N T n L X > < a : K e y > < K e y > T a b l e s \ A n a g _ G e s t o r e \ C o l u m n s \ S t r u t t u r a   A c c r e d i t a t a < / K e y > < / a : K e y > < a : V a l u e   i : t y p e = " D i a g r a m D i s p l a y N o d e V i e w S t a t e " > < H e i g h t > 1 5 0 < / H e i g h t > < I s E x p a n d e d > t r u e < / I s E x p a n d e d > < W i d t h > 2 0 0 < / W i d t h > < / a : V a l u e > < / a : K e y V a l u e O f D i a g r a m O b j e c t K e y a n y T y p e z b w N T n L X > < a : K e y V a l u e O f D i a g r a m O b j e c t K e y a n y T y p e z b w N T n L X > < a : K e y > < K e y > T a b l e s \ A n a g _ G e s t o r e \ C o l u m n s \ P o s t i   a c c r e d i t a t i < / K e y > < / a : K e y > < a : V a l u e   i : t y p e = " D i a g r a m D i s p l a y N o d e V i e w S t a t e " > < H e i g h t > 1 5 0 < / H e i g h t > < I s E x p a n d e d > t r u e < / I s E x p a n d e d > < W i d t h > 2 0 0 < / W i d t h > < / a : V a l u e > < / a : K e y V a l u e O f D i a g r a m O b j e c t K e y a n y T y p e z b w N T n L X > < a : K e y V a l u e O f D i a g r a m O b j e c t K e y a n y T y p e z b w N T n L X > < a : K e y > < K e y > T a b l e s \ A n a g _ G e s t o r e \ C o l u m n s \ S t r u t t u r e   C I S A < / K e y > < / a : K e y > < a : V a l u e   i : t y p e = " D i a g r a m D i s p l a y N o d e V i e w S t a t e " > < H e i g h t > 1 5 0 < / H e i g h t > < I s E x p a n d e d > t r u e < / I s E x p a n d e d > < W i d t h > 2 0 0 < / W i d t h > < / a : V a l u e > < / a : K e y V a l u e O f D i a g r a m O b j e c t K e y a n y T y p e z b w N T n L X > < a : K e y V a l u e O f D i a g r a m O b j e c t K e y a n y T y p e z b w N T n L X > < a : K e y > < K e y > T a b l e s \ A n a g _ R e s i d e n z e < / K e y > < / a : K e y > < a : V a l u e   i : t y p e = " D i a g r a m D i s p l a y N o d e V i e w S t a t e " > < H e i g h t > 1 5 0 < / H e i g h t > < I s E x p a n d e d > t r u e < / I s E x p a n d e d > < L a y e d O u t > t r u e < / L a y e d O u t > < L e f t > 5 6 9 . 9 0 3 8 1 0 5 6 7 6 6 5 8 < / L e f t > < T a b I n d e x > 1 < / T a b I n d e x > < T o p > 9 2 . 5 7 2 8 5 0 7 5 8 3 8 5 6 7 < / T o p > < W i d t h > 2 0 0 < / W i d t h > < / a : V a l u e > < / a : K e y V a l u e O f D i a g r a m O b j e c t K e y a n y T y p e z b w N T n L X > < a : K e y V a l u e O f D i a g r a m O b j e c t K e y a n y T y p e z b w N T n L X > < a : K e y > < K e y > T a b l e s \ A n a g _ R e s i d e n z e \ C o l u m n s \ D e n o m i n a z i o n e < / K e y > < / a : K e y > < a : V a l u e   i : t y p e = " D i a g r a m D i s p l a y N o d e V i e w S t a t e " > < H e i g h t > 1 5 0 < / H e i g h t > < I s E x p a n d e d > t r u e < / I s E x p a n d e d > < W i d t h > 2 0 0 < / W i d t h > < / a : V a l u e > < / a : K e y V a l u e O f D i a g r a m O b j e c t K e y a n y T y p e z b w N T n L X > < a : K e y V a l u e O f D i a g r a m O b j e c t K e y a n y T y p e z b w N T n L X > < a : K e y > < K e y > T a b l e s \ A n a g _ R e s i d e n z e \ C o l u m n s \ T i p o   p r e s i d i o < / K e y > < / a : K e y > < a : V a l u e   i : t y p e = " D i a g r a m D i s p l a y N o d e V i e w S t a t e " > < H e i g h t > 1 5 0 < / H e i g h t > < I s E x p a n d e d > t r u e < / I s E x p a n d e d > < W i d t h > 2 0 0 < / W i d t h > < / a : V a l u e > < / a : K e y V a l u e O f D i a g r a m O b j e c t K e y a n y T y p e z b w N T n L X > < a : K e y V a l u e O f D i a g r a m O b j e c t K e y a n y T y p e z b w N T n L X > < a : K e y > < K e y > T a b l e s \ A n a g _ R e s i d e n z e \ C o l u m n s \ A S L < / K e y > < / a : K e y > < a : V a l u e   i : t y p e = " D i a g r a m D i s p l a y N o d e V i e w S t a t e " > < H e i g h t > 1 5 0 < / H e i g h t > < I s E x p a n d e d > t r u e < / I s E x p a n d e d > < W i d t h > 2 0 0 < / W i d t h > < / a : V a l u e > < / a : K e y V a l u e O f D i a g r a m O b j e c t K e y a n y T y p e z b w N T n L X > < a : K e y V a l u e O f D i a g r a m O b j e c t K e y a n y T y p e z b w N T n L X > < a : K e y > < K e y > T a b l e s \ A n a g _ R e s i d e n z e \ C o l u m n s \ P r o v i n c i a < / K e y > < / a : K e y > < a : V a l u e   i : t y p e = " D i a g r a m D i s p l a y N o d e V i e w S t a t e " > < H e i g h t > 1 5 0 < / H e i g h t > < I s E x p a n d e d > t r u e < / I s E x p a n d e d > < W i d t h > 2 0 0 < / W i d t h > < / a : V a l u e > < / a : K e y V a l u e O f D i a g r a m O b j e c t K e y a n y T y p e z b w N T n L X > < a : K e y V a l u e O f D i a g r a m O b j e c t K e y a n y T y p e z b w N T n L X > < a : K e y > < K e y > T a b l e s \ A n a g _ R e s i d e n z e \ C o l u m n s \ C o m u n e < / K e y > < / a : K e y > < a : V a l u e   i : t y p e = " D i a g r a m D i s p l a y N o d e V i e w S t a t e " > < H e i g h t > 1 5 0 < / H e i g h t > < I s E x p a n d e d > t r u e < / I s E x p a n d e d > < W i d t h > 2 0 0 < / W i d t h > < / a : V a l u e > < / a : K e y V a l u e O f D i a g r a m O b j e c t K e y a n y T y p e z b w N T n L X > < a : K e y V a l u e O f D i a g r a m O b j e c t K e y a n y T y p e z b w N T n L X > < a : K e y > < K e y > T a b l e s \ A n a g _ R e s i d e n z e \ C o l u m n s \ I n d i r i z z o < / K e y > < / a : K e y > < a : V a l u e   i : t y p e = " D i a g r a m D i s p l a y N o d e V i e w S t a t e " > < H e i g h t > 1 5 0 < / H e i g h t > < I s E x p a n d e d > t r u e < / I s E x p a n d e d > < W i d t h > 2 0 0 < / W i d t h > < / a : V a l u e > < / a : K e y V a l u e O f D i a g r a m O b j e c t K e y a n y T y p e z b w N T n L X > < a : K e y V a l u e O f D i a g r a m O b j e c t K e y a n y T y p e z b w N T n L X > < a : K e y > < K e y > T a b l e s \ A n a g _ R e s i d e n z e \ C o l u m n s \ V i a < / K e y > < / a : K e y > < a : V a l u e   i : t y p e = " D i a g r a m D i s p l a y N o d e V i e w S t a t e " > < H e i g h t > 1 5 0 < / H e i g h t > < I s E x p a n d e d > t r u e < / I s E x p a n d e d > < W i d t h > 2 0 0 < / W i d t h > < / a : V a l u e > < / a : K e y V a l u e O f D i a g r a m O b j e c t K e y a n y T y p e z b w N T n L X > < a : K e y V a l u e O f D i a g r a m O b j e c t K e y a n y T y p e z b w N T n L X > < a : K e y > < K e y > T a b l e s \ A n a g _ R e s i d e n z e \ C o l u m n s \ C i t t � < / K e y > < / a : K e y > < a : V a l u e   i : t y p e = " D i a g r a m D i s p l a y N o d e V i e w S t a t e " > < H e i g h t > 1 5 0 < / H e i g h t > < I s E x p a n d e d > t r u e < / I s E x p a n d e d > < W i d t h > 2 0 0 < / W i d t h > < / a : V a l u e > < / a : K e y V a l u e O f D i a g r a m O b j e c t K e y a n y T y p e z b w N T n L X > < a : K e y V a l u e O f D i a g r a m O b j e c t K e y a n y T y p e z b w N T n L X > < a : K e y > < K e y > T a b l e s \ A n a g _ R e s i d e n z e \ C o l u m n s \ T i p o   S t r u t t u r a < / K e y > < / a : K e y > < a : V a l u e   i : t y p e = " D i a g r a m D i s p l a y N o d e V i e w S t a t e " > < H e i g h t > 1 5 0 < / H e i g h t > < I s E x p a n d e d > t r u e < / I s E x p a n d e d > < W i d t h > 2 0 0 < / W i d t h > < / a : V a l u e > < / a : K e y V a l u e O f D i a g r a m O b j e c t K e y a n y T y p e z b w N T n L X > < a : K e y V a l u e O f D i a g r a m O b j e c t K e y a n y T y p e z b w N T n L X > < a : K e y > < K e y > T a b l e s \ A n a g _ R e s i d e n z e \ C o l u m n s \ T e l e f o n o < / K e y > < / a : K e y > < a : V a l u e   i : t y p e = " D i a g r a m D i s p l a y N o d e V i e w S t a t e " > < H e i g h t > 1 5 0 < / H e i g h t > < I s E x p a n d e d > t r u e < / I s E x p a n d e d > < W i d t h > 2 0 0 < / W i d t h > < / a : V a l u e > < / a : K e y V a l u e O f D i a g r a m O b j e c t K e y a n y T y p e z b w N T n L X > < a : K e y V a l u e O f D i a g r a m O b j e c t K e y a n y T y p e z b w N T n L X > < a : K e y > < K e y > T a b l e s \ A n a g _ R e s i d e n z e \ C o l u m n s \ E - m a i l < / K e y > < / a : K e y > < a : V a l u e   i : t y p e = " D i a g r a m D i s p l a y N o d e V i e w S t a t e " > < H e i g h t > 1 5 0 < / H e i g h t > < I s E x p a n d e d > t r u e < / I s E x p a n d e d > < W i d t h > 2 0 0 < / W i d t h > < / a : V a l u e > < / a : K e y V a l u e O f D i a g r a m O b j e c t K e y a n y T y p e z b w N T n L X > < a : K e y V a l u e O f D i a g r a m O b j e c t K e y a n y T y p e z b w N T n L X > < a : K e y > < K e y > T a b l e s \ A n a g _ R e s i d e n z e \ C o l u m n s \ T i p o l o g i a   U t e n z a < / K e y > < / a : K e y > < a : V a l u e   i : t y p e = " D i a g r a m D i s p l a y N o d e V i e w S t a t e " > < H e i g h t > 1 5 0 < / H e i g h t > < I s E x p a n d e d > t r u e < / I s E x p a n d e d > < W i d t h > 2 0 0 < / W i d t h > < / a : V a l u e > < / a : K e y V a l u e O f D i a g r a m O b j e c t K e y a n y T y p e z b w N T n L X > < a : K e y V a l u e O f D i a g r a m O b j e c t K e y a n y T y p e z b w N T n L X > < a : K e y > < K e y > T a b l e s \ A n a g _ R e s i d e n z e \ C o l u m n s \ A n z i a n i   A l z h e i m e r < / K e y > < / a : K e y > < a : V a l u e   i : t y p e = " D i a g r a m D i s p l a y N o d e V i e w S t a t e " > < H e i g h t > 1 5 0 < / H e i g h t > < I s E x p a n d e d > t r u e < / I s E x p a n d e d > < W i d t h > 2 0 0 < / W i d t h > < / a : V a l u e > < / a : K e y V a l u e O f D i a g r a m O b j e c t K e y a n y T y p e z b w N T n L X > < a : K e y V a l u e O f D i a g r a m O b j e c t K e y a n y T y p e z b w N T n L X > < a : K e y > < K e y > T a b l e s \ A n a g _ R e s i d e n z e \ C o l u m n s \ T i p o l o g i a   T i t o l a r e   A u t . < / K e y > < / a : K e y > < a : V a l u e   i : t y p e = " D i a g r a m D i s p l a y N o d e V i e w S t a t e " > < H e i g h t > 1 5 0 < / H e i g h t > < I s E x p a n d e d > t r u e < / I s E x p a n d e d > < W i d t h > 2 0 0 < / W i d t h > < / a : V a l u e > < / a : K e y V a l u e O f D i a g r a m O b j e c t K e y a n y T y p e z b w N T n L X > < a : K e y V a l u e O f D i a g r a m O b j e c t K e y a n y T y p e z b w N T n L X > < a : K e y > < K e y > T a b l e s \ A n a g _ R e s i d e n z e \ C o l u m n s \ T i t o l a r e   A u t o r i z z a z i o n e < / K e y > < / a : K e y > < a : V a l u e   i : t y p e = " D i a g r a m D i s p l a y N o d e V i e w S t a t e " > < H e i g h t > 1 5 0 < / H e i g h t > < I s E x p a n d e d > t r u e < / I s E x p a n d e d > < W i d t h > 2 0 0 < / W i d t h > < / a : V a l u e > < / a : K e y V a l u e O f D i a g r a m O b j e c t K e y a n y T y p e z b w N T n L X > < a : K e y V a l u e O f D i a g r a m O b j e c t K e y a n y T y p e z b w N T n L X > < a : K e y > < K e y > T a b l e s \ A n a g _ R e s i d e n z e \ C o l u m n s \ P o s t i   L e t t o   r e s i d e n z i a l e < / K e y > < / a : K e y > < a : V a l u e   i : t y p e = " D i a g r a m D i s p l a y N o d e V i e w S t a t e " > < H e i g h t > 1 5 0 < / H e i g h t > < I s E x p a n d e d > t r u e < / I s E x p a n d e d > < W i d t h > 2 0 0 < / W i d t h > < / a : V a l u e > < / a : K e y V a l u e O f D i a g r a m O b j e c t K e y a n y T y p e z b w N T n L X > < a : K e y V a l u e O f D i a g r a m O b j e c t K e y a n y T y p e z b w N T n L X > < a : K e y > < K e y > T a b l e s \ A n a g _ R e s i d e n z e \ C o l u m n s \ P o s t i   c e n t r o   d i u r n o < / K e y > < / a : K e y > < a : V a l u e   i : t y p e = " D i a g r a m D i s p l a y N o d e V i e w S t a t e " > < H e i g h t > 1 5 0 < / H e i g h t > < I s E x p a n d e d > t r u e < / I s E x p a n d e d > < W i d t h > 2 0 0 < / W i d t h > < / a : V a l u e > < / a : K e y V a l u e O f D i a g r a m O b j e c t K e y a n y T y p e z b w N T n L X > < a : K e y V a l u e O f D i a g r a m O b j e c t K e y a n y T y p e z b w N T n L X > < a : K e y > < K e y > T a b l e s \ A n a g _ R e s i d e n z e \ C o l u m n s \ P o s t i   R A < / K e y > < / a : K e y > < a : V a l u e   i : t y p e = " D i a g r a m D i s p l a y N o d e V i e w S t a t e " > < H e i g h t > 1 5 0 < / H e i g h t > < I s E x p a n d e d > t r u e < / I s E x p a n d e d > < W i d t h > 2 0 0 < / W i d t h > < / a : V a l u e > < / a : K e y V a l u e O f D i a g r a m O b j e c t K e y a n y T y p e z b w N T n L X > < a : K e y V a l u e O f D i a g r a m O b j e c t K e y a n y T y p e z b w N T n L X > < a : K e y > < K e y > T a b l e s \ A n a g _ R e s i d e n z e \ C o l u m n s \ P o s t i   R A A < / K e y > < / a : K e y > < a : V a l u e   i : t y p e = " D i a g r a m D i s p l a y N o d e V i e w S t a t e " > < H e i g h t > 1 5 0 < / H e i g h t > < I s E x p a n d e d > t r u e < / I s E x p a n d e d > < W i d t h > 2 0 0 < / W i d t h > < / a : V a l u e > < / a : K e y V a l u e O f D i a g r a m O b j e c t K e y a n y T y p e z b w N T n L X > < a : K e y V a l u e O f D i a g r a m O b j e c t K e y a n y T y p e z b w N T n L X > < a : K e y > < K e y > T a b l e s \ A n a g _ R e s i d e n z e \ C o l u m n s \ P o s t i   R A B < / K e y > < / a : K e y > < a : V a l u e   i : t y p e = " D i a g r a m D i s p l a y N o d e V i e w S t a t e " > < H e i g h t > 1 5 0 < / H e i g h t > < I s E x p a n d e d > t r u e < / I s E x p a n d e d > < W i d t h > 2 0 0 < / W i d t h > < / a : V a l u e > < / a : K e y V a l u e O f D i a g r a m O b j e c t K e y a n y T y p e z b w N T n L X > < a : K e y V a l u e O f D i a g r a m O b j e c t K e y a n y T y p e z b w N T n L X > < a : K e y > < K e y > T a b l e s \ A n a g _ R e s i d e n z e \ C o l u m n s \ P o s t i   R S A   o   R A F < / K e y > < / a : K e y > < a : V a l u e   i : t y p e = " D i a g r a m D i s p l a y N o d e V i e w S t a t e " > < H e i g h t > 1 5 0 < / H e i g h t > < I s E x p a n d e d > t r u e < / I s E x p a n d e d > < W i d t h > 2 0 0 < / W i d t h > < / a : V a l u e > < / a : K e y V a l u e O f D i a g r a m O b j e c t K e y a n y T y p e z b w N T n L X > < a : K e y V a l u e O f D i a g r a m O b j e c t K e y a n y T y p e z b w N T n L X > < a : K e y > < K e y > T a b l e s \ A n a g _ R e s i d e n z e \ C o l u m n s \ P o s t i   N A   o   N A T < / K e y > < / a : K e y > < a : V a l u e   i : t y p e = " D i a g r a m D i s p l a y N o d e V i e w S t a t e " > < H e i g h t > 1 5 0 < / H e i g h t > < I s E x p a n d e d > t r u e < / I s E x p a n d e d > < W i d t h > 2 0 0 < / W i d t h > < / a : V a l u e > < / a : K e y V a l u e O f D i a g r a m O b j e c t K e y a n y T y p e z b w N T n L X > < a : K e y V a l u e O f D i a g r a m O b j e c t K e y a n y T y p e z b w N T n L X > < a : K e y > < K e y > T a b l e s \ A n a g _ R e s i d e n z e \ C o l u m n s \ P o s t i   A l t r o < / K e y > < / a : K e y > < a : V a l u e   i : t y p e = " D i a g r a m D i s p l a y N o d e V i e w S t a t e " > < H e i g h t > 1 5 0 < / H e i g h t > < I s E x p a n d e d > t r u e < / I s E x p a n d e d > < W i d t h > 2 0 0 < / W i d t h > < / a : V a l u e > < / a : K e y V a l u e O f D i a g r a m O b j e c t K e y a n y T y p e z b w N T n L X > < a : K e y V a l u e O f D i a g r a m O b j e c t K e y a n y T y p e z b w N T n L X > < a : K e y > < K e y > T a b l e s \ A n a g _ R e s i d e n z e \ C o l u m n s \ P o s t i   p e r   d i s a b i l i < / K e y > < / a : K e y > < a : V a l u e   i : t y p e = " D i a g r a m D i s p l a y N o d e V i e w S t a t e " > < H e i g h t > 1 5 0 < / H e i g h t > < I s E x p a n d e d > t r u e < / I s E x p a n d e d > < W i d t h > 2 0 0 < / W i d t h > < / a : V a l u e > < / a : K e y V a l u e O f D i a g r a m O b j e c t K e y a n y T y p e z b w N T n L X > < a : K e y V a l u e O f D i a g r a m O b j e c t K e y a n y T y p e z b w N T n L X > < a : K e y > < K e y > T a b l e s \ A n a g _ R e s i d e n z e \ C o l u m n s \ S t r u t t u r a   A c c r e d i t a t a < / K e y > < / a : K e y > < a : V a l u e   i : t y p e = " D i a g r a m D i s p l a y N o d e V i e w S t a t e " > < H e i g h t > 1 5 0 < / H e i g h t > < I s E x p a n d e d > t r u e < / I s E x p a n d e d > < W i d t h > 2 0 0 < / W i d t h > < / a : V a l u e > < / a : K e y V a l u e O f D i a g r a m O b j e c t K e y a n y T y p e z b w N T n L X > < a : K e y V a l u e O f D i a g r a m O b j e c t K e y a n y T y p e z b w N T n L X > < a : K e y > < K e y > T a b l e s \ A n a g _ R e s i d e n z e \ C o l u m n s \ P o s t i   a c c r e d i t a t i < / K e y > < / a : K e y > < a : V a l u e   i : t y p e = " D i a g r a m D i s p l a y N o d e V i e w S t a t e " > < H e i g h t > 1 5 0 < / H e i g h t > < I s E x p a n d e d > t r u e < / I s E x p a n d e d > < W i d t h > 2 0 0 < / W i d t h > < / a : V a l u e > < / a : K e y V a l u e O f D i a g r a m O b j e c t K e y a n y T y p e z b w N T n L X > < a : K e y V a l u e O f D i a g r a m O b j e c t K e y a n y T y p e z b w N T n L X > < a : K e y > < K e y > T a b l e s \ A n a g _ R e s i d e n z e \ C o l u m n s \ S t r u t t u r e   C I S A < / K e y > < / a : K e y > < a : V a l u e   i : t y p e = " D i a g r a m D i s p l a y N o d e V i e w S t a t e " > < H e i g h t > 1 5 0 < / H e i g h t > < I s E x p a n d e d > t r u e < / I s E x p a n d e d > < W i d t h > 2 0 0 < / W i d t h > < / a : V a l u e > < / a : K e y V a l u e O f D i a g r a m O b j e c t K e y a n y T y p e z b w N T n L X > < a : K e y V a l u e O f D i a g r a m O b j e c t K e y a n y T y p e z b w N T n L X > < a : K e y > < K e y > T a b l e s \ A n a g _ A s s i s t i t i < / K e y > < / a : K e y > < a : V a l u e   i : t y p e = " D i a g r a m D i s p l a y N o d e V i e w S t a t e " > < H e i g h t > 1 5 0 < / H e i g h t > < I s E x p a n d e d > t r u e < / I s E x p a n d e d > < L a y e d O u t > t r u e < / L a y e d O u t > < L e f t > 8 9 9 . 8 0 7 6 2 1 1 3 5 3 3 1 6 < / L e f t > < T a b I n d e x > 2 < / T a b I n d e x > < T o p > 9 2 . 5 7 2 8 5 0 7 5 8 3 8 5 6 7 < / T o p > < W i d t h > 2 0 0 < / W i d t h > < / a : V a l u e > < / a : K e y V a l u e O f D i a g r a m O b j e c t K e y a n y T y p e z b w N T n L X > < a : K e y V a l u e O f D i a g r a m O b j e c t K e y a n y T y p e z b w N T n L X > < a : K e y > < K e y > T a b l e s \ A n a g _ A s s i s t i t i \ C o l u m n s \ N O M I N A T I V O < / K e y > < / a : K e y > < a : V a l u e   i : t y p e = " D i a g r a m D i s p l a y N o d e V i e w S t a t e " > < H e i g h t > 1 5 0 < / H e i g h t > < I s E x p a n d e d > t r u e < / I s E x p a n d e d > < W i d t h > 2 0 0 < / W i d t h > < / a : V a l u e > < / a : K e y V a l u e O f D i a g r a m O b j e c t K e y a n y T y p e z b w N T n L X > < a : K e y V a l u e O f D i a g r a m O b j e c t K e y a n y T y p e z b w N T n L X > < a : K e y > < K e y > T a b l e s \ A n a g _ A s s i s t i t i \ C o l u m n s \ C . F . < / K e y > < / a : K e y > < a : V a l u e   i : t y p e = " D i a g r a m D i s p l a y N o d e V i e w S t a t e " > < H e i g h t > 1 5 0 < / H e i g h t > < I s E x p a n d e d > t r u e < / I s E x p a n d e d > < W i d t h > 2 0 0 < / W i d t h > < / a : V a l u e > < / a : K e y V a l u e O f D i a g r a m O b j e c t K e y a n y T y p e z b w N T n L X > < a : K e y V a l u e O f D i a g r a m O b j e c t K e y a n y T y p e z b w N T n L X > < a : K e y > < K e y > T a b l e s \ A n a g _ A s s i s t i t i \ C o l u m n s \ C O M U N E   A P P A R T E N E N Z A   C I S A 3 1 < / K e y > < / a : K e y > < a : V a l u e   i : t y p e = " D i a g r a m D i s p l a y N o d e V i e w S t a t e " > < H e i g h t > 1 5 0 < / H e i g h t > < I s E x p a n d e d > t r u e < / I s E x p a n d e d > < W i d t h > 2 0 0 < / W i d t h > < / a : V a l u e > < / a : K e y V a l u e O f D i a g r a m O b j e c t K e y a n y T y p e z b w N T n L X > < a : K e y V a l u e O f D i a g r a m O b j e c t K e y a n y T y p e z b w N T n L X > < a : K e y > < K e y > T a b l e s \ A n a g _ A s s i s t i t i \ C o l u m n s \ S T R U T T U R A < / K e y > < / a : K e y > < a : V a l u e   i : t y p e = " D i a g r a m D i s p l a y N o d e V i e w S t a t e " > < H e i g h t > 1 5 0 < / H e i g h t > < I s E x p a n d e d > t r u e < / I s E x p a n d e d > < W i d t h > 2 0 0 < / W i d t h > < / a : V a l u e > < / a : K e y V a l u e O f D i a g r a m O b j e c t K e y a n y T y p e z b w N T n L X > < a : K e y V a l u e O f D i a g r a m O b j e c t K e y a n y T y p e z b w N T n L X > < a : K e y > < K e y > T a b l e s \ A n a g _ A s s i s t i t i \ C o l u m n s \ D E T R A Z I O N I   G E N E R I C H E   O   R E N D I T E   N O N   A L T R I M E N T I   C O N S I D E R A T E   ( e s .   t e r r e n i   a g r i c o l i ) < / K e y > < / a : K e y > < a : V a l u e   i : t y p e = " D i a g r a m D i s p l a y N o d e V i e w S t a t e " > < H e i g h t > 1 5 0 < / H e i g h t > < I s E x p a n d e d > t r u e < / I s E x p a n d e d > < W i d t h > 2 0 0 < / W i d t h > < / a : V a l u e > < / a : K e y V a l u e O f D i a g r a m O b j e c t K e y a n y T y p e z b w N T n L X > < a : K e y V a l u e O f D i a g r a m O b j e c t K e y a n y T y p e z b w N T n L X > < a : K e y > < K e y > T a b l e s \ A n a g _ A s s i s t i t i \ C o l u m n s \ R e d d i t o     e f f e t i v a m e n t e   p e r c e p i t o     A r t .   3 ,   c o m m a   2   l e t t a )   R e g .   C o n s o r t i l e < / K e y > < / a : K e y > < a : V a l u e   i : t y p e = " D i a g r a m D i s p l a y N o d e V i e w S t a t e " > < H e i g h t > 1 5 0 < / H e i g h t > < I s E x p a n d e d > t r u e < / I s E x p a n d e d > < W i d t h > 2 0 0 < / W i d t h > < / a : V a l u e > < / a : K e y V a l u e O f D i a g r a m O b j e c t K e y a n y T y p e z b w N T n L X > < a : K e y V a l u e O f D i a g r a m O b j e c t K e y a n y T y p e z b w N T n L X > < a : K e y > < K e y > T a b l e s \ A n a g _ A s s i s t i t i \ C o l u m n s \ R e d d i t o     f i g u r a t i v o   d e l l e a t t i v i t �   f i n a n z i a r i e   A r t .   3 ,   c o m m a   2   l e t t .   b )   R e g .   C o n s o r t i l e < / K e y > < / a : K e y > < a : V a l u e   i : t y p e = " D i a g r a m D i s p l a y N o d e V i e w S t a t e " > < H e i g h t > 1 5 0 < / H e i g h t > < I s E x p a n d e d > t r u e < / I s E x p a n d e d > < W i d t h > 2 0 0 < / W i d t h > < / a : V a l u e > < / a : K e y V a l u e O f D i a g r a m O b j e c t K e y a n y T y p e z b w N T n L X > < a : K e y V a l u e O f D i a g r a m O b j e c t K e y a n y T y p e z b w N T n L X > < a : K e y > < K e y > T a b l e s \ A n a g _ A s s i s t i t i \ C o l u m n s \ P r o v e n t i   d e r i v a n t i   d a   a t t i v i t �   a g r i c o l e   A r t .   3 ,   c o m m a   2   l e t t .   c )   R e g .   C o n s o r t i l e < / K e y > < / a : K e y > < a : V a l u e   i : t y p e = " D i a g r a m D i s p l a y N o d e V i e w S t a t e " > < H e i g h t > 1 5 0 < / H e i g h t > < I s E x p a n d e d > t r u e < / I s E x p a n d e d > < W i d t h > 2 0 0 < / W i d t h > < / a : V a l u e > < / a : K e y V a l u e O f D i a g r a m O b j e c t K e y a n y T y p e z b w N T n L X > < a : K e y V a l u e O f D i a g r a m O b j e c t K e y a n y T y p e z b w N T n L X > < a : K e y > < K e y > T a b l e s \ A n a g _ A s s i s t i t i \ C o l u m n s \ d e p o s i t i   e   c o n t i   c o r r e n t i   b a n c a r i   e   p o s t a l i   A r t .   3 ,   c o m m a   3   l e t t .   a )   R e g .   C o n s o r t i l e < / K e y > < / a : K e y > < a : V a l u e   i : t y p e = " D i a g r a m D i s p l a y N o d e V i e w S t a t e " > < H e i g h t > 1 5 0 < / H e i g h t > < I s E x p a n d e d > t r u e < / I s E x p a n d e d > < W i d t h > 2 0 0 < / W i d t h > < / a : V a l u e > < / a : K e y V a l u e O f D i a g r a m O b j e c t K e y a n y T y p e z b w N T n L X > < a : K e y V a l u e O f D i a g r a m O b j e c t K e y a n y T y p e z b w N T n L X > < a : K e y > < K e y > T a b l e s \ A n a g _ A s s i s t i t i \ C o l u m n s \ t i t o l i   d i   S a t o ,   o b b l i g a z i o n i ,   e c c . . .   A r t .   3 ,   c o m m a   3   l e t t .   b )   R e g .   C o n s o r t i l e < / K e y > < / a : K e y > < a : V a l u e   i : t y p e = " D i a g r a m D i s p l a y N o d e V i e w S t a t e " > < H e i g h t > 1 5 0 < / H e i g h t > < I s E x p a n d e d > t r u e < / I s E x p a n d e d > < W i d t h > 2 0 0 < / W i d t h > < / a : V a l u e > < / a : K e y V a l u e O f D i a g r a m O b j e c t K e y a n y T y p e z b w N T n L X > < a : K e y V a l u e O f D i a g r a m O b j e c t K e y a n y T y p e z b w N T n L X > < a : K e y > < K e y > T a b l e s \ A n a g _ A s s i s t i t i \ C o l u m n s \ A z i o n i   o   O I C R ,   e c c . . .   A r t .   3 ,   c o m m a   3   l e t t .   c )   R e g .   C o n s o r t i l e < / K e y > < / a : K e y > < a : V a l u e   i : t y p e = " D i a g r a m D i s p l a y N o d e V i e w S t a t e " > < H e i g h t > 1 5 0 < / H e i g h t > < I s E x p a n d e d > t r u e < / I s E x p a n d e d > < W i d t h > 2 0 0 < / W i d t h > < / a : V a l u e > < / a : K e y V a l u e O f D i a g r a m O b j e c t K e y a n y T y p e z b w N T n L X > < a : K e y V a l u e O f D i a g r a m O b j e c t K e y a n y T y p e z b w N T n L X > < a : K e y > < K e y > T a b l e s \ A n a g _ A s s i s t i t i \ C o l u m n s \ P a r t e c i p a z i o n i   a z i o n a r i e   i n   s o c i e t �   q u o t a t e   A r t .   3 ,   c o m m a   3   l e t t .   d )   R e g .   C o n s o r t i l e < / K e y > < / a : K e y > < a : V a l u e   i : t y p e = " D i a g r a m D i s p l a y N o d e V i e w S t a t e " > < H e i g h t > 1 5 0 < / H e i g h t > < I s E x p a n d e d > t r u e < / I s E x p a n d e d > < W i d t h > 2 0 0 < / W i d t h > < / a : V a l u e > < / a : K e y V a l u e O f D i a g r a m O b j e c t K e y a n y T y p e z b w N T n L X > < a : K e y V a l u e O f D i a g r a m O b j e c t K e y a n y T y p e z b w N T n L X > < a : K e y > < K e y > T a b l e s \ A n a g _ A s s i s t i t i \ C o l u m n s \ P a r t e c i p a z i o n i   a z i o n a r i e   i n   s o c i e t �   n o n   q u o t a t e   A r t .   3 ,   c o m m a   3   l e t t .   e )   R e g .   C o n s o r t i l e < / K e y > < / a : K e y > < a : V a l u e   i : t y p e = " D i a g r a m D i s p l a y N o d e V i e w S t a t e " > < H e i g h t > 1 5 0 < / H e i g h t > < I s E x p a n d e d > t r u e < / I s E x p a n d e d > < W i d t h > 2 0 0 < / W i d t h > < / a : V a l u e > < / a : K e y V a l u e O f D i a g r a m O b j e c t K e y a n y T y p e z b w N T n L X > < a : K e y V a l u e O f D i a g r a m O b j e c t K e y a n y T y p e z b w N T n L X > < a : K e y > < K e y > T a b l e s \ A n a g _ A s s i s t i t i \ C o l u m n s \ M a s s e   p a t r i m o n i a l i   A r t .   3 ,   c o m m a   3   l e t t .   f )   R e g .   C o n s o r t i l e < / K e y > < / a : K e y > < a : V a l u e   i : t y p e = " D i a g r a m D i s p l a y N o d e V i e w S t a t e " > < H e i g h t > 1 5 0 < / H e i g h t > < I s E x p a n d e d > t r u e < / I s E x p a n d e d > < W i d t h > 2 0 0 < / W i d t h > < / a : V a l u e > < / a : K e y V a l u e O f D i a g r a m O b j e c t K e y a n y T y p e z b w N T n L X > < a : K e y V a l u e O f D i a g r a m O b j e c t K e y a n y T y p e z b w N T n L X > < a : K e y > < K e y > T a b l e s \ A n a g _ A s s i s t i t i \ C o l u m n s \ A l t i   s t r u m e n t i   e   r a p p o r t i   f i n a n z i a r i   A r t .   3 ,   c o m m a   3   l e t t .   g )   R e g .   C o n s o r t i l e < / K e y > < / a : K e y > < a : V a l u e   i : t y p e = " D i a g r a m D i s p l a y N o d e V i e w S t a t e " > < H e i g h t > 1 5 0 < / H e i g h t > < I s E x p a n d e d > t r u e < / I s E x p a n d e d > < W i d t h > 2 0 0 < / W i d t h > < / a : V a l u e > < / a : K e y V a l u e O f D i a g r a m O b j e c t K e y a n y T y p e z b w N T n L X > < a : K e y V a l u e O f D i a g r a m O b j e c t K e y a n y T y p e z b w N T n L X > < a : K e y > < K e y > T a b l e s \ A n a g _ A s s i s t i t i \ C o l u m n s \ I m p r e s e   i n d i v i d u a l i   A r t .   3 ,   c o m m a   3   l e t t .   h )   R e g .   C o n s o r t i l e < / K e y > < / a : K e y > < a : V a l u e   i : t y p e = " D i a g r a m D i s p l a y N o d e V i e w S t a t e " > < H e i g h t > 1 5 0 < / H e i g h t > < I s E x p a n d e d > t r u e < / I s E x p a n d e d > < W i d t h > 2 0 0 < / W i d t h > < / a : V a l u e > < / a : K e y V a l u e O f D i a g r a m O b j e c t K e y a n y T y p e z b w N T n L X > < a : K e y V a l u e O f D i a g r a m O b j e c t K e y a n y T y p e z b w N T n L X > < a : K e y > < K e y > T a b l e s \ A n a g _ A s s i s t i t i \ C o l u m n s \ V a l o r e   d e i   b e n i   m o b i l i   A r t .   3 ,   c o m m a   3   l e t t .   i )   R e g .   C o n s o r t i l e < / K e y > < / a : K e y > < a : V a l u e   i : t y p e = " D i a g r a m D i s p l a y N o d e V i e w S t a t e " > < H e i g h t > 1 5 0 < / H e i g h t > < I s E x p a n d e d > t r u e < / I s E x p a n d e d > < W i d t h > 2 0 0 < / W i d t h > < / a : V a l u e > < / a : K e y V a l u e O f D i a g r a m O b j e c t K e y a n y T y p e z b w N T n L X > < a : K e y V a l u e O f D i a g r a m O b j e c t K e y a n y T y p e z b w N T n L X > < a : K e y > < K e y > T a b l e s \ A n a g _ A s s i s t i t i \ C o l u m n s \ F r a n c h i g i a   P a t r i m o n i o   m o b i l i a r e < / K e y > < / a : K e y > < a : V a l u e   i : t y p e = " D i a g r a m D i s p l a y N o d e V i e w S t a t e " > < H e i g h t > 1 5 0 < / H e i g h t > < I s E x p a n d e d > t r u e < / I s E x p a n d e d > < W i d t h > 2 0 0 < / W i d t h > < / a : V a l u e > < / a : K e y V a l u e O f D i a g r a m O b j e c t K e y a n y T y p e z b w N T n L X > < a : K e y V a l u e O f D i a g r a m O b j e c t K e y a n y T y p e z b w N T n L X > < a : K e y > < K e y > T a b l e s \ A n a g _ A s s i s t i t i \ C o l u m n s \ V a l o r e   D i r i t t i   r e a l i   ( e s c l u s a   n u d a   p r o p r i e t � )   A r t .   3 ,   c o m m a   4   l e t t .   a )   R e g .   C o n s o r t i l e < / K e y > < / a : K e y > < a : V a l u e   i : t y p e = " D i a g r a m D i s p l a y N o d e V i e w S t a t e " > < H e i g h t > 1 5 0 < / H e i g h t > < I s E x p a n d e d > t r u e < / I s E x p a n d e d > < W i d t h > 2 0 0 < / W i d t h > < / a : V a l u e > < / a : K e y V a l u e O f D i a g r a m O b j e c t K e y a n y T y p e z b w N T n L X > < a : K e y V a l u e O f D i a g r a m O b j e c t K e y a n y T y p e z b w N T n L X > < a : K e y > < K e y > T a b l e s \ A n a g _ A s s i s t i t i \ C o l u m n s \ V a l o r e   d e i   b e n i   d o n a t i   n e i   c i n q u e   a n n i   p r e c e d e n t i   r i c h i e s t a     A r t .   3 ,   c o m m a   4   l e t t .   b )   R e g .   C o n s o r t i l < / K e y > < / a : K e y > < a : V a l u e   i : t y p e = " D i a g r a m D i s p l a y N o d e V i e w S t a t e " > < H e i g h t > 1 5 0 < / H e i g h t > < I s E x p a n d e d > t r u e < / I s E x p a n d e d > < W i d t h > 2 0 0 < / W i d t h > < / a : V a l u e > < / a : K e y V a l u e O f D i a g r a m O b j e c t K e y a n y T y p e z b w N T n L X > < a : K e y V a l u e O f D i a g r a m O b j e c t K e y a n y T y p e z b w N T n L X > < a : K e y > < K e y > T a b l e s \ A n a g _ A s s i s t i t i \ C o l u m n s \ F r a n c h i g i a   P a t r i m o n i o   m o b i l i a r e 2 < / K e y > < / a : K e y > < a : V a l u e   i : t y p e = " D i a g r a m D i s p l a y N o d e V i e w S t a t e " > < H e i g h t > 1 5 0 < / H e i g h t > < I s E x p a n d e d > t r u e < / I s E x p a n d e d > < W i d t h > 2 0 0 < / W i d t h > < / a : V a l u e > < / a : K e y V a l u e O f D i a g r a m O b j e c t K e y a n y T y p e z b w N T n L X > < a : K e y V a l u e O f D i a g r a m O b j e c t K e y a n y T y p e z b w N T n L X > < a : K e y > < K e y > T a b l e s \ A n a g _ A s s i s t i t i \ C o l u m n s \ T O T .   R E D D I T O < / K e y > < / a : K e y > < a : V a l u e   i : t y p e = " D i a g r a m D i s p l a y N o d e V i e w S t a t e " > < H e i g h t > 1 5 0 < / H e i g h t > < I s E x p a n d e d > t r u e < / I s E x p a n d e d > < W i d t h > 2 0 0 < / W i d t h > < / a : V a l u e > < / a : K e y V a l u e O f D i a g r a m O b j e c t K e y a n y T y p e z b w N T n L X > < a : K e y V a l u e O f D i a g r a m O b j e c t K e y a n y T y p e z b w N T n L X > < a : K e y > < K e y > T a b l e s \ A n a g _ A s s i s t i t i \ C o l u m n s \ T O T   P A T R I M O N I O   M O B I L I A R E < / K e y > < / a : K e y > < a : V a l u e   i : t y p e = " D i a g r a m D i s p l a y N o d e V i e w S t a t e " > < H e i g h t > 1 5 0 < / H e i g h t > < I s E x p a n d e d > t r u e < / I s E x p a n d e d > < W i d t h > 2 0 0 < / W i d t h > < / a : V a l u e > < / a : K e y V a l u e O f D i a g r a m O b j e c t K e y a n y T y p e z b w N T n L X > < a : K e y V a l u e O f D i a g r a m O b j e c t K e y a n y T y p e z b w N T n L X > < a : K e y > < K e y > T a b l e s \ A n a g _ A s s i s t i t i \ C o l u m n s \ T O T   P A T R I M O N I O   I M M O B I L I A R E < / K e y > < / a : K e y > < a : V a l u e   i : t y p e = " D i a g r a m D i s p l a y N o d e V i e w S t a t e " > < H e i g h t > 1 5 0 < / H e i g h t > < I s E x p a n d e d > t r u e < / I s E x p a n d e d > < W i d t h > 2 0 0 < / W i d t h > < / a : V a l u e > < / a : K e y V a l u e O f D i a g r a m O b j e c t K e y a n y T y p e z b w N T n L X > < a : K e y V a l u e O f D i a g r a m O b j e c t K e y a n y T y p e z b w N T n L X > < a : K e y > < K e y > T a b l e s \ A n a g _ A s s i s t i t i \ C o l u m n s \ T O T A L E   A N N U O < / K e y > < / a : K e y > < a : V a l u e   i : t y p e = " D i a g r a m D i s p l a y N o d e V i e w S t a t e " > < H e i g h t > 1 5 0 < / H e i g h t > < I s E x p a n d e d > t r u e < / I s E x p a n d e d > < W i d t h > 2 0 0 < / W i d t h > < / a : V a l u e > < / a : K e y V a l u e O f D i a g r a m O b j e c t K e y a n y T y p e z b w N T n L X > < a : K e y V a l u e O f D i a g r a m O b j e c t K e y a n y T y p e z b w N T n L X > < a : K e y > < K e y > T a b l e s \ A n a g _ A s s i s t i t i \ C o l u m n s \ T O T A L E   M E N S I L E < / K e y > < / a : K e y > < a : V a l u e   i : t y p e = " D i a g r a m D i s p l a y N o d e V i e w S t a t e " > < H e i g h t > 1 5 0 < / H e i g h t > < I s E x p a n d e d > t r u e < / I s E x p a n d e d > < W i d t h > 2 0 0 < / W i d t h > < / a : V a l u e > < / a : K e y V a l u e O f D i a g r a m O b j e c t K e y a n y T y p e z b w N T n L X > < a : K e y V a l u e O f D i a g r a m O b j e c t K e y a n y T y p e z b w N T n L X > < a : K e y > < K e y > T a b l e s \ A n a g _ A s s i s t i t i \ C o l u m n s \ Q U O T A   D I S P O N I B I L I T A ' < / K e y > < / a : K e y > < a : V a l u e   i : t y p e = " D i a g r a m D i s p l a y N o d e V i e w S t a t e " > < H e i g h t > 1 5 0 < / H e i g h t > < I s E x p a n d e d > t r u e < / I s E x p a n d e d > < W i d t h > 2 0 0 < / W i d t h > < / a : V a l u e > < / a : K e y V a l u e O f D i a g r a m O b j e c t K e y a n y T y p e z b w N T n L X > < a : K e y V a l u e O f D i a g r a m O b j e c t K e y a n y T y p e z b w N T n L X > < a : K e y > < K e y > T a b l e s \ A n a g _ A s s i s t i t i \ C o l u m n s \ Q U O T A   D O V U T A   U T E N T E < / K e y > < / a : K e y > < a : V a l u e   i : t y p e = " D i a g r a m D i s p l a y N o d e V i e w S t a t e " > < H e i g h t > 1 5 0 < / H e i g h t > < I s E x p a n d e d > t r u e < / I s E x p a n d e d > < W i d t h > 2 0 0 < / W i d t h > < / a : V a l u e > < / a : K e y V a l u e O f D i a g r a m O b j e c t K e y a n y T y p e z b w N T n L X > < a : K e y V a l u e O f D i a g r a m O b j e c t K e y a n y T y p e z b w N T n L X > < a : K e y > < K e y > T a b l e s \ A n a g _ A s s i s t i t i \ M e a s u r e s \ C o n t e g g i o   d i   S T R U T T U R A < / K e y > < / a : K e y > < a : V a l u e   i : t y p e = " D i a g r a m D i s p l a y N o d e V i e w S t a t e " > < H e i g h t > 1 5 0 < / H e i g h t > < I s E x p a n d e d > t r u e < / I s E x p a n d e d > < W i d t h > 2 0 0 < / W i d t h > < / a : V a l u e > < / a : K e y V a l u e O f D i a g r a m O b j e c t K e y a n y T y p e z b w N T n L X > < a : K e y V a l u e O f D i a g r a m O b j e c t K e y a n y T y p e z b w N T n L X > < a : K e y > < K e y > T a b l e s \ A n a g _ A s s i s t i t i \ C o n t e g g i o   d i   S T R U T T U R A \ A d d i t i o n a l   I n f o \ M i s u r a   i m p l i c i t a < / K e y > < / a : K e y > < a : V a l u e   i : t y p e = " D i a g r a m D i s p l a y V i e w S t a t e I D i a g r a m T a g A d d i t i o n a l I n f o " / > < / a : K e y V a l u e O f D i a g r a m O b j e c t K e y a n y T y p e z b w N T n L X > < a : K e y V a l u e O f D i a g r a m O b j e c t K e y a n y T y p e z b w N T n L X > < a : K e y > < K e y > R e l a t i o n s h i p s \ & l t ; T a b l e s \ A n a g _ P r e s t a z i o n e \ C o l u m n s \ P A R T I T A   I V A & g t ; - & l t ; T a b l e s \ A n a g _ G e s t o r e \ C o l u m n s \ P . I V A   G E S T O R E & g t ; < / K e y > < / a : K e y > < a : V a l u e   i : t y p e = " D i a g r a m D i s p l a y L i n k V i e w S t a t e " > < A u t o m a t i o n P r o p e r t y H e l p e r T e x t > E n d p o i n t   1 :   ( 2 1 6 , 7 5 ) .   E n d p o i n t   2 :   ( 3 1 3 , 9 0 3 8 1 0 5 6 7 6 6 6 , 2 6 0 , 1 4 5 7 0 2 )   < / A u t o m a t i o n P r o p e r t y H e l p e r T e x t > < L a y e d O u t > t r u e < / L a y e d O u t > < P o i n t s   x m l n s : b = " h t t p : / / s c h e m a s . d a t a c o n t r a c t . o r g / 2 0 0 4 / 0 7 / S y s t e m . W i n d o w s " > < b : P o i n t > < b : _ x > 2 1 6 < / b : _ x > < b : _ y > 7 5 < / b : _ y > < / b : P o i n t > < b : P o i n t > < b : _ x > 2 6 2 . 9 5 1 9 0 5 5 < / b : _ x > < b : _ y > 7 5 < / b : _ y > < / b : P o i n t > < b : P o i n t > < b : _ x > 2 6 4 . 9 5 1 9 0 5 5 < / b : _ x > < b : _ y > 7 7 < / b : _ y > < / b : P o i n t > < b : P o i n t > < b : _ x > 2 6 4 . 9 5 1 9 0 5 5 < / b : _ x > < b : _ y > 2 5 8 . 1 4 5 7 0 2 < / b : _ y > < / b : P o i n t > < b : P o i n t > < b : _ x > 2 6 6 . 9 5 1 9 0 5 5 < / b : _ x > < b : _ y > 2 6 0 . 1 4 5 7 0 2 < / b : _ y > < / b : P o i n t > < b : P o i n t > < b : _ x > 3 1 3 . 9 0 3 8 1 0 5 6 7 6 6 5 8 < / b : _ x > < b : _ y > 2 6 0 . 1 4 5 7 0 2 < / b : _ y > < / b : P o i n t > < / P o i n t s > < / a : V a l u e > < / a : K e y V a l u e O f D i a g r a m O b j e c t K e y a n y T y p e z b w N T n L X > < a : K e y V a l u e O f D i a g r a m O b j e c t K e y a n y T y p e z b w N T n L X > < a : K e y > < K e y > R e l a t i o n s h i p s \ & l t ; T a b l e s \ A n a g _ P r e s t a z i o n e \ C o l u m n s \ P A R T I T A   I V A & g t ; - & l t ; T a b l e s \ A n a g _ G e s t o r e \ C o l u m n s \ P . I V A   G E S T O R E & g t ; \ F K 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 R e l a t i o n s h i p s \ & l t ; T a b l e s \ A n a g _ P r e s t a z i o n e \ C o l u m n s \ P A R T I T A   I V A & g t ; - & l t ; T a b l e s \ A n a g _ G e s t o r e \ C o l u m n s \ P . I V A   G E S T O R E & g t ; \ P K < / K e y > < / a : K e y > < a : V a l u e   i : t y p e = " D i a g r a m D i s p l a y L i n k E n d p o i n t V i e w S t a t e " > < H e i g h t > 1 6 < / H e i g h t > < L a b e l L o c a t i o n   x m l n s : b = " h t t p : / / s c h e m a s . d a t a c o n t r a c t . o r g / 2 0 0 4 / 0 7 / S y s t e m . W i n d o w s " > < b : _ x > 3 1 3 . 9 0 3 8 1 0 5 6 7 6 6 5 8 < / b : _ x > < b : _ y > 2 5 2 . 1 4 5 7 0 2 0 0 0 0 0 0 0 3 < / b : _ y > < / L a b e l L o c a t i o n > < L o c a t i o n   x m l n s : b = " h t t p : / / s c h e m a s . d a t a c o n t r a c t . o r g / 2 0 0 4 / 0 7 / S y s t e m . W i n d o w s " > < b : _ x > 3 2 9 . 9 0 3 8 1 0 5 6 7 6 6 5 8 < / b : _ x > < b : _ y > 2 6 0 . 1 4 5 7 0 2 < / b : _ y > < / L o c a t i o n > < S h a p e R o t a t e A n g l e > 1 8 0 < / S h a p e R o t a t e A n g l e > < W i d t h > 1 6 < / W i d t h > < / a : V a l u e > < / a : K e y V a l u e O f D i a g r a m O b j e c t K e y a n y T y p e z b w N T n L X > < a : K e y V a l u e O f D i a g r a m O b j e c t K e y a n y T y p e z b w N T n L X > < a : K e y > < K e y > R e l a t i o n s h i p s \ & l t ; T a b l e s \ A n a g _ P r e s t a z i o n e \ C o l u m n s \ P A R T I T A   I V A & g t ; - & l t ; T a b l e s \ A n a g _ G e s t o r e \ C o l u m n s \ P . I V A   G E S T O R E & g t ; \ C r o s s F i l t e r < / K e y > < / a : K e y > < a : V a l u e   i : t y p e = " D i a g r a m D i s p l a y L i n k C r o s s F i l t e r V i e w S t a t e " > < P o i n t s   x m l n s : b = " h t t p : / / s c h e m a s . d a t a c o n t r a c t . o r g / 2 0 0 4 / 0 7 / S y s t e m . W i n d o w s " > < b : P o i n t > < b : _ x > 2 1 6 < / b : _ x > < b : _ y > 7 5 < / b : _ y > < / b : P o i n t > < b : P o i n t > < b : _ x > 2 6 2 . 9 5 1 9 0 5 5 < / b : _ x > < b : _ y > 7 5 < / b : _ y > < / b : P o i n t > < b : P o i n t > < b : _ x > 2 6 4 . 9 5 1 9 0 5 5 < / b : _ x > < b : _ y > 7 7 < / b : _ y > < / b : P o i n t > < b : P o i n t > < b : _ x > 2 6 4 . 9 5 1 9 0 5 5 < / b : _ x > < b : _ y > 2 5 8 . 1 4 5 7 0 2 < / b : _ y > < / b : P o i n t > < b : P o i n t > < b : _ x > 2 6 6 . 9 5 1 9 0 5 5 < / b : _ x > < b : _ y > 2 6 0 . 1 4 5 7 0 2 < / b : _ y > < / b : P o i n t > < b : P o i n t > < b : _ x > 3 1 3 . 9 0 3 8 1 0 5 6 7 6 6 5 8 < / b : _ x > < b : _ y > 2 6 0 . 1 4 5 7 0 2 < / b : _ y > < / b : P o i n t > < / P o i n t s > < / a : V a l u e > < / a : K e y V a l u e O f D i a g r a m O b j e c t K e y a n y T y p e z b w N T n L X > < a : K e y V a l u e O f D i a g r a m O b j e c t K e y a n y T y p e z b w N T n L X > < a : K e y > < K e y > R e l a t i o n s h i p s \ & l t ; T a b l e s \ A n a g _ G e s t o r e \ C o l u m n s \ D e n o m i n a z i o n e & g t ; - & l t ; T a b l e s \ A n a g _ R e s i d e n z e \ C o l u m n s \ D e n o m i n a z i o n e & g t ; < / K e y > < / a : K e y > < a : V a l u e   i : t y p e = " D i a g r a m D i s p l a y L i n k V i e w S t a t e " > < A u t o m a t i o n P r o p e r t y H e l p e r T e x t > E n d p o i n t   1 :   ( 5 4 5 , 9 0 3 8 1 0 5 6 7 6 6 6 , 2 6 0 , 1 4 5 7 0 2 ) .   E n d p o i n t   2 :   ( 5 5 3 , 9 0 3 8 1 0 5 6 7 6 6 6 , 1 6 7 , 5 7 2 8 5 1 )   < / A u t o m a t i o n P r o p e r t y H e l p e r T e x t > < L a y e d O u t > t r u e < / L a y e d O u t > < P o i n t s   x m l n s : b = " h t t p : / / s c h e m a s . d a t a c o n t r a c t . o r g / 2 0 0 4 / 0 7 / S y s t e m . W i n d o w s " > < b : P o i n t > < b : _ x > 5 4 5 . 9 0 3 8 1 0 5 6 7 6 6 5 8 < / b : _ x > < b : _ y > 2 6 0 . 1 4 5 7 0 2 < / b : _ y > < / b : P o i n t > < b : P o i n t > < b : _ x > 5 4 7 . 9 0 3 8 1 1 < / b : _ x > < b : _ y > 2 6 0 . 1 4 5 7 0 2 < / b : _ y > < / b : P o i n t > < b : P o i n t > < b : _ x > 5 4 9 . 9 0 3 8 1 1 < / b : _ x > < b : _ y > 2 5 8 . 1 4 5 7 0 2 < / b : _ y > < / b : P o i n t > < b : P o i n t > < b : _ x > 5 4 9 . 9 0 3 8 1 1 < / b : _ x > < b : _ y > 1 6 9 . 5 7 2 8 5 1 < / b : _ y > < / b : P o i n t > < b : P o i n t > < b : _ x > 5 5 1 . 9 0 3 8 1 1 < / b : _ x > < b : _ y > 1 6 7 . 5 7 2 8 5 1 < / b : _ y > < / b : P o i n t > < b : P o i n t > < b : _ x > 5 5 3 . 9 0 3 8 1 0 5 6 7 6 6 5 8 < / b : _ x > < b : _ y > 1 6 7 . 5 7 2 8 5 1 < / b : _ y > < / b : P o i n t > < / P o i n t s > < / a : V a l u e > < / a : K e y V a l u e O f D i a g r a m O b j e c t K e y a n y T y p e z b w N T n L X > < a : K e y V a l u e O f D i a g r a m O b j e c t K e y a n y T y p e z b w N T n L X > < a : K e y > < K e y > R e l a t i o n s h i p s \ & l t ; T a b l e s \ A n a g _ G e s t o r e \ C o l u m n s \ D e n o m i n a z i o n e & g t ; - & l t ; T a b l e s \ A n a g _ R e s i d e n z e \ C o l u m n s \ D e n o m i n a z i o n e & g t ; \ F K < / K e y > < / a : K e y > < a : V a l u e   i : t y p e = " D i a g r a m D i s p l a y L i n k E n d p o i n t V i e w S t a t e " > < H e i g h t > 1 6 < / H e i g h t > < L a b e l L o c a t i o n   x m l n s : b = " h t t p : / / s c h e m a s . d a t a c o n t r a c t . o r g / 2 0 0 4 / 0 7 / S y s t e m . W i n d o w s " > < b : _ x > 5 2 9 . 9 0 3 8 1 0 5 6 7 6 6 5 8 < / b : _ x > < b : _ y > 2 5 2 . 1 4 5 7 0 2 0 0 0 0 0 0 0 3 < / b : _ y > < / L a b e l L o c a t i o n > < L o c a t i o n   x m l n s : b = " h t t p : / / s c h e m a s . d a t a c o n t r a c t . o r g / 2 0 0 4 / 0 7 / S y s t e m . W i n d o w s " > < b : _ x > 5 2 9 . 9 0 3 8 1 0 5 6 7 6 6 5 8 < / b : _ x > < b : _ y > 2 6 0 . 1 4 5 7 0 2 < / b : _ y > < / L o c a t i o n > < S h a p e R o t a t e A n g l e > 3 6 0 < / S h a p e R o t a t e A n g l e > < W i d t h > 1 6 < / W i d t h > < / a : V a l u e > < / a : K e y V a l u e O f D i a g r a m O b j e c t K e y a n y T y p e z b w N T n L X > < a : K e y V a l u e O f D i a g r a m O b j e c t K e y a n y T y p e z b w N T n L X > < a : K e y > < K e y > R e l a t i o n s h i p s \ & l t ; T a b l e s \ A n a g _ G e s t o r e \ C o l u m n s \ D e n o m i n a z i o n e & g t ; - & l t ; T a b l e s \ A n a g _ R e s i d e n z e \ C o l u m n s \ D e n o m i n a z i o n e & g t ; \ P K < / K e y > < / a : K e y > < a : V a l u e   i : t y p e = " D i a g r a m D i s p l a y L i n k E n d p o i n t V i e w S t a t e " > < H e i g h t > 1 6 < / H e i g h t > < L a b e l L o c a t i o n   x m l n s : b = " h t t p : / / s c h e m a s . d a t a c o n t r a c t . o r g / 2 0 0 4 / 0 7 / S y s t e m . W i n d o w s " > < b : _ x > 5 5 3 . 9 0 3 8 1 0 5 6 7 6 6 5 8 < / b : _ x > < b : _ y > 1 5 9 . 5 7 2 8 5 1 < / b : _ y > < / L a b e l L o c a t i o n > < L o c a t i o n   x m l n s : b = " h t t p : / / s c h e m a s . d a t a c o n t r a c t . o r g / 2 0 0 4 / 0 7 / S y s t e m . W i n d o w s " > < b : _ x > 5 6 9 . 9 0 3 8 1 0 5 6 7 6 6 5 8 < / b : _ x > < b : _ y > 1 6 7 . 5 7 2 8 5 1 < / b : _ y > < / L o c a t i o n > < S h a p e R o t a t e A n g l e > 1 8 0 < / S h a p e R o t a t e A n g l e > < W i d t h > 1 6 < / W i d t h > < / a : V a l u e > < / a : K e y V a l u e O f D i a g r a m O b j e c t K e y a n y T y p e z b w N T n L X > < a : K e y V a l u e O f D i a g r a m O b j e c t K e y a n y T y p e z b w N T n L X > < a : K e y > < K e y > R e l a t i o n s h i p s \ & l t ; T a b l e s \ A n a g _ G e s t o r e \ C o l u m n s \ D e n o m i n a z i o n e & g t ; - & l t ; T a b l e s \ A n a g _ R e s i d e n z e \ C o l u m n s \ D e n o m i n a z i o n e & g t ; \ C r o s s F i l t e r < / K e y > < / a : K e y > < a : V a l u e   i : t y p e = " D i a g r a m D i s p l a y L i n k C r o s s F i l t e r V i e w S t a t e " > < P o i n t s   x m l n s : b = " h t t p : / / s c h e m a s . d a t a c o n t r a c t . o r g / 2 0 0 4 / 0 7 / S y s t e m . W i n d o w s " > < b : P o i n t > < b : _ x > 5 4 5 . 9 0 3 8 1 0 5 6 7 6 6 5 8 < / b : _ x > < b : _ y > 2 6 0 . 1 4 5 7 0 2 < / b : _ y > < / b : P o i n t > < b : P o i n t > < b : _ x > 5 4 7 . 9 0 3 8 1 1 < / b : _ x > < b : _ y > 2 6 0 . 1 4 5 7 0 2 < / b : _ y > < / b : P o i n t > < b : P o i n t > < b : _ x > 5 4 9 . 9 0 3 8 1 1 < / b : _ x > < b : _ y > 2 5 8 . 1 4 5 7 0 2 < / b : _ y > < / b : P o i n t > < b : P o i n t > < b : _ x > 5 4 9 . 9 0 3 8 1 1 < / b : _ x > < b : _ y > 1 6 9 . 5 7 2 8 5 1 < / b : _ y > < / b : P o i n t > < b : P o i n t > < b : _ x > 5 5 1 . 9 0 3 8 1 1 < / b : _ x > < b : _ y > 1 6 7 . 5 7 2 8 5 1 < / b : _ y > < / b : P o i n t > < b : P o i n t > < b : _ x > 5 5 3 . 9 0 3 8 1 0 5 6 7 6 6 5 8 < / b : _ x > < b : _ y > 1 6 7 . 5 7 2 8 5 1 < / b : _ y > < / b : P o i n t > < / P o i n t s > < / a : V a l u e > < / a : K e y V a l u e O f D i a g r a m O b j e c t K e y a n y T y p e z b w N T n L X > < / V i e w S t a t e s > < / D i a g r a m M a n a g e r . S e r i a l i z a b l e D i a g r a m > < D i a g r a m M a n a g e r . S e r i a l i z a b l e D i a g r a m > < A d a p t e r   i : t y p e = " M e a s u r e D i a g r a m S a n d b o x A d a p t e r " > < T a b l e N a m e > A n a g _ R e s i d e n z e 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 A n a g _ R e s i d e n z e 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 C o l u m n s \ D e n o m i n a z i o n e < / K e y > < / D i a g r a m O b j e c t K e y > < D i a g r a m O b j e c t K e y > < K e y > C o l u m n s \ T i p o   p r e s i d i o < / K e y > < / D i a g r a m O b j e c t K e y > < D i a g r a m O b j e c t K e y > < K e y > C o l u m n s \ A S L < / K e y > < / D i a g r a m O b j e c t K e y > < D i a g r a m O b j e c t K e y > < K e y > C o l u m n s \ P r o v i n c i a < / K e y > < / D i a g r a m O b j e c t K e y > < D i a g r a m O b j e c t K e y > < K e y > C o l u m n s \ C o m u n e < / K e y > < / D i a g r a m O b j e c t K e y > < D i a g r a m O b j e c t K e y > < K e y > C o l u m n s \ I n d i r i z z o < / K e y > < / D i a g r a m O b j e c t K e y > < D i a g r a m O b j e c t K e y > < K e y > C o l u m n s \ V i a < / K e y > < / D i a g r a m O b j e c t K e y > < D i a g r a m O b j e c t K e y > < K e y > C o l u m n s \ C i t t � < / K e y > < / D i a g r a m O b j e c t K e y > < D i a g r a m O b j e c t K e y > < K e y > C o l u m n s \ T i p o   S t r u t t u r a < / K e y > < / D i a g r a m O b j e c t K e y > < D i a g r a m O b j e c t K e y > < K e y > C o l u m n s \ T e l e f o n o < / K e y > < / D i a g r a m O b j e c t K e y > < D i a g r a m O b j e c t K e y > < K e y > C o l u m n s \ E - m a i l < / K e y > < / D i a g r a m O b j e c t K e y > < D i a g r a m O b j e c t K e y > < K e y > C o l u m n s \ T i p o l o g i a   U t e n z a < / K e y > < / D i a g r a m O b j e c t K e y > < D i a g r a m O b j e c t K e y > < K e y > C o l u m n s \ A n z i a n i   A l z h e i m e r < / K e y > < / D i a g r a m O b j e c t K e y > < D i a g r a m O b j e c t K e y > < K e y > C o l u m n s \ T i p o l o g i a   T i t o l a r e   A u t . < / K e y > < / D i a g r a m O b j e c t K e y > < D i a g r a m O b j e c t K e y > < K e y > C o l u m n s \ T i t o l a r e   A u t o r i z z a z i o n e < / K e y > < / D i a g r a m O b j e c t K e y > < D i a g r a m O b j e c t K e y > < K e y > C o l u m n s \ P o s t i   L e t t o   r e s i d e n z i a l e < / K e y > < / D i a g r a m O b j e c t K e y > < D i a g r a m O b j e c t K e y > < K e y > C o l u m n s \ P o s t i   c e n t r o   d i u r n o < / K e y > < / D i a g r a m O b j e c t K e y > < D i a g r a m O b j e c t K e y > < K e y > C o l u m n s \ P o s t i   R A < / K e y > < / D i a g r a m O b j e c t K e y > < D i a g r a m O b j e c t K e y > < K e y > C o l u m n s \ P o s t i   R A A < / K e y > < / D i a g r a m O b j e c t K e y > < D i a g r a m O b j e c t K e y > < K e y > C o l u m n s \ P o s t i   R A B < / K e y > < / D i a g r a m O b j e c t K e y > < D i a g r a m O b j e c t K e y > < K e y > C o l u m n s \ P o s t i   R S A   o   R A F < / K e y > < / D i a g r a m O b j e c t K e y > < D i a g r a m O b j e c t K e y > < K e y > C o l u m n s \ P o s t i   N A   o   N A T < / K e y > < / D i a g r a m O b j e c t K e y > < D i a g r a m O b j e c t K e y > < K e y > C o l u m n s \ P o s t i   A l t r o < / K e y > < / D i a g r a m O b j e c t K e y > < D i a g r a m O b j e c t K e y > < K e y > C o l u m n s \ P o s t i   p e r   d i s a b i l i < / K e y > < / D i a g r a m O b j e c t K e y > < D i a g r a m O b j e c t K e y > < K e y > C o l u m n s \ S t r u t t u r a   A c c r e d i t a t a < / K e y > < / D i a g r a m O b j e c t K e y > < D i a g r a m O b j e c t K e y > < K e y > C o l u m n s \ P o s t i   a c c r e d i t a t i < / K e y > < / D i a g r a m O b j e c t K e y > < D i a g r a m O b j e c t K e y > < K e y > C o l u m n s \ S t r u t t u r e   C I S A < / 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 C o l u m n s \ D e n o m i n a z i o n e < / K e y > < / a : K e y > < a : V a l u e   i : t y p e = " M e a s u r e G r i d N o d e V i e w S t a t e " > < L a y e d O u t > t r u e < / L a y e d O u t > < / a : V a l u e > < / a : K e y V a l u e O f D i a g r a m O b j e c t K e y a n y T y p e z b w N T n L X > < a : K e y V a l u e O f D i a g r a m O b j e c t K e y a n y T y p e z b w N T n L X > < a : K e y > < K e y > C o l u m n s \ T i p o   p r e s i d i o < / K e y > < / a : K e y > < a : V a l u e   i : t y p e = " M e a s u r e G r i d N o d e V i e w S t a t e " > < C o l u m n > 1 < / C o l u m n > < L a y e d O u t > t r u e < / L a y e d O u t > < / a : V a l u e > < / a : K e y V a l u e O f D i a g r a m O b j e c t K e y a n y T y p e z b w N T n L X > < a : K e y V a l u e O f D i a g r a m O b j e c t K e y a n y T y p e z b w N T n L X > < a : K e y > < K e y > C o l u m n s \ A S L < / K e y > < / a : K e y > < a : V a l u e   i : t y p e = " M e a s u r e G r i d N o d e V i e w S t a t e " > < C o l u m n > 2 < / C o l u m n > < L a y e d O u t > t r u e < / L a y e d O u t > < / a : V a l u e > < / a : K e y V a l u e O f D i a g r a m O b j e c t K e y a n y T y p e z b w N T n L X > < a : K e y V a l u e O f D i a g r a m O b j e c t K e y a n y T y p e z b w N T n L X > < a : K e y > < K e y > C o l u m n s \ P r o v i n c i a < / K e y > < / a : K e y > < a : V a l u e   i : t y p e = " M e a s u r e G r i d N o d e V i e w S t a t e " > < C o l u m n > 3 < / C o l u m n > < L a y e d O u t > t r u e < / L a y e d O u t > < / a : V a l u e > < / a : K e y V a l u e O f D i a g r a m O b j e c t K e y a n y T y p e z b w N T n L X > < a : K e y V a l u e O f D i a g r a m O b j e c t K e y a n y T y p e z b w N T n L X > < a : K e y > < K e y > C o l u m n s \ C o m u n e < / K e y > < / a : K e y > < a : V a l u e   i : t y p e = " M e a s u r e G r i d N o d e V i e w S t a t e " > < C o l u m n > 4 < / C o l u m n > < L a y e d O u t > t r u e < / L a y e d O u t > < / a : V a l u e > < / a : K e y V a l u e O f D i a g r a m O b j e c t K e y a n y T y p e z b w N T n L X > < a : K e y V a l u e O f D i a g r a m O b j e c t K e y a n y T y p e z b w N T n L X > < a : K e y > < K e y > C o l u m n s \ I n d i r i z z o < / K e y > < / a : K e y > < a : V a l u e   i : t y p e = " M e a s u r e G r i d N o d e V i e w S t a t e " > < C o l u m n > 5 < / C o l u m n > < L a y e d O u t > t r u e < / L a y e d O u t > < / a : V a l u e > < / a : K e y V a l u e O f D i a g r a m O b j e c t K e y a n y T y p e z b w N T n L X > < a : K e y V a l u e O f D i a g r a m O b j e c t K e y a n y T y p e z b w N T n L X > < a : K e y > < K e y > C o l u m n s \ V i a < / K e y > < / a : K e y > < a : V a l u e   i : t y p e = " M e a s u r e G r i d N o d e V i e w S t a t e " > < C o l u m n > 6 < / C o l u m n > < L a y e d O u t > t r u e < / L a y e d O u t > < / a : V a l u e > < / a : K e y V a l u e O f D i a g r a m O b j e c t K e y a n y T y p e z b w N T n L X > < a : K e y V a l u e O f D i a g r a m O b j e c t K e y a n y T y p e z b w N T n L X > < a : K e y > < K e y > C o l u m n s \ C i t t � < / K e y > < / a : K e y > < a : V a l u e   i : t y p e = " M e a s u r e G r i d N o d e V i e w S t a t e " > < C o l u m n > 7 < / C o l u m n > < L a y e d O u t > t r u e < / L a y e d O u t > < / a : V a l u e > < / a : K e y V a l u e O f D i a g r a m O b j e c t K e y a n y T y p e z b w N T n L X > < a : K e y V a l u e O f D i a g r a m O b j e c t K e y a n y T y p e z b w N T n L X > < a : K e y > < K e y > C o l u m n s \ T i p o   S t r u t t u r a < / K e y > < / a : K e y > < a : V a l u e   i : t y p e = " M e a s u r e G r i d N o d e V i e w S t a t e " > < C o l u m n > 8 < / C o l u m n > < L a y e d O u t > t r u e < / L a y e d O u t > < / a : V a l u e > < / a : K e y V a l u e O f D i a g r a m O b j e c t K e y a n y T y p e z b w N T n L X > < a : K e y V a l u e O f D i a g r a m O b j e c t K e y a n y T y p e z b w N T n L X > < a : K e y > < K e y > C o l u m n s \ T e l e f o n o < / K e y > < / a : K e y > < a : V a l u e   i : t y p e = " M e a s u r e G r i d N o d e V i e w S t a t e " > < C o l u m n > 9 < / C o l u m n > < L a y e d O u t > t r u e < / L a y e d O u t > < / a : V a l u e > < / a : K e y V a l u e O f D i a g r a m O b j e c t K e y a n y T y p e z b w N T n L X > < a : K e y V a l u e O f D i a g r a m O b j e c t K e y a n y T y p e z b w N T n L X > < a : K e y > < K e y > C o l u m n s \ E - m a i l < / K e y > < / a : K e y > < a : V a l u e   i : t y p e = " M e a s u r e G r i d N o d e V i e w S t a t e " > < C o l u m n > 1 0 < / C o l u m n > < L a y e d O u t > t r u e < / L a y e d O u t > < / a : V a l u e > < / a : K e y V a l u e O f D i a g r a m O b j e c t K e y a n y T y p e z b w N T n L X > < a : K e y V a l u e O f D i a g r a m O b j e c t K e y a n y T y p e z b w N T n L X > < a : K e y > < K e y > C o l u m n s \ T i p o l o g i a   U t e n z a < / K e y > < / a : K e y > < a : V a l u e   i : t y p e = " M e a s u r e G r i d N o d e V i e w S t a t e " > < C o l u m n > 1 1 < / C o l u m n > < L a y e d O u t > t r u e < / L a y e d O u t > < / a : V a l u e > < / a : K e y V a l u e O f D i a g r a m O b j e c t K e y a n y T y p e z b w N T n L X > < a : K e y V a l u e O f D i a g r a m O b j e c t K e y a n y T y p e z b w N T n L X > < a : K e y > < K e y > C o l u m n s \ A n z i a n i   A l z h e i m e r < / K e y > < / a : K e y > < a : V a l u e   i : t y p e = " M e a s u r e G r i d N o d e V i e w S t a t e " > < C o l u m n > 1 2 < / C o l u m n > < L a y e d O u t > t r u e < / L a y e d O u t > < / a : V a l u e > < / a : K e y V a l u e O f D i a g r a m O b j e c t K e y a n y T y p e z b w N T n L X > < a : K e y V a l u e O f D i a g r a m O b j e c t K e y a n y T y p e z b w N T n L X > < a : K e y > < K e y > C o l u m n s \ T i p o l o g i a   T i t o l a r e   A u t . < / K e y > < / a : K e y > < a : V a l u e   i : t y p e = " M e a s u r e G r i d N o d e V i e w S t a t e " > < C o l u m n > 1 3 < / C o l u m n > < L a y e d O u t > t r u e < / L a y e d O u t > < / a : V a l u e > < / a : K e y V a l u e O f D i a g r a m O b j e c t K e y a n y T y p e z b w N T n L X > < a : K e y V a l u e O f D i a g r a m O b j e c t K e y a n y T y p e z b w N T n L X > < a : K e y > < K e y > C o l u m n s \ T i t o l a r e   A u t o r i z z a z i o n e < / K e y > < / a : K e y > < a : V a l u e   i : t y p e = " M e a s u r e G r i d N o d e V i e w S t a t e " > < C o l u m n > 1 4 < / C o l u m n > < L a y e d O u t > t r u e < / L a y e d O u t > < / a : V a l u e > < / a : K e y V a l u e O f D i a g r a m O b j e c t K e y a n y T y p e z b w N T n L X > < a : K e y V a l u e O f D i a g r a m O b j e c t K e y a n y T y p e z b w N T n L X > < a : K e y > < K e y > C o l u m n s \ P o s t i   L e t t o   r e s i d e n z i a l e < / K e y > < / a : K e y > < a : V a l u e   i : t y p e = " M e a s u r e G r i d N o d e V i e w S t a t e " > < C o l u m n > 1 5 < / C o l u m n > < L a y e d O u t > t r u e < / L a y e d O u t > < / a : V a l u e > < / a : K e y V a l u e O f D i a g r a m O b j e c t K e y a n y T y p e z b w N T n L X > < a : K e y V a l u e O f D i a g r a m O b j e c t K e y a n y T y p e z b w N T n L X > < a : K e y > < K e y > C o l u m n s \ P o s t i   c e n t r o   d i u r n o < / K e y > < / a : K e y > < a : V a l u e   i : t y p e = " M e a s u r e G r i d N o d e V i e w S t a t e " > < C o l u m n > 1 6 < / C o l u m n > < L a y e d O u t > t r u e < / L a y e d O u t > < / a : V a l u e > < / a : K e y V a l u e O f D i a g r a m O b j e c t K e y a n y T y p e z b w N T n L X > < a : K e y V a l u e O f D i a g r a m O b j e c t K e y a n y T y p e z b w N T n L X > < a : K e y > < K e y > C o l u m n s \ P o s t i   R A < / K e y > < / a : K e y > < a : V a l u e   i : t y p e = " M e a s u r e G r i d N o d e V i e w S t a t e " > < C o l u m n > 1 7 < / C o l u m n > < L a y e d O u t > t r u e < / L a y e d O u t > < / a : V a l u e > < / a : K e y V a l u e O f D i a g r a m O b j e c t K e y a n y T y p e z b w N T n L X > < a : K e y V a l u e O f D i a g r a m O b j e c t K e y a n y T y p e z b w N T n L X > < a : K e y > < K e y > C o l u m n s \ P o s t i   R A A < / K e y > < / a : K e y > < a : V a l u e   i : t y p e = " M e a s u r e G r i d N o d e V i e w S t a t e " > < C o l u m n > 1 8 < / C o l u m n > < L a y e d O u t > t r u e < / L a y e d O u t > < / a : V a l u e > < / a : K e y V a l u e O f D i a g r a m O b j e c t K e y a n y T y p e z b w N T n L X > < a : K e y V a l u e O f D i a g r a m O b j e c t K e y a n y T y p e z b w N T n L X > < a : K e y > < K e y > C o l u m n s \ P o s t i   R A B < / K e y > < / a : K e y > < a : V a l u e   i : t y p e = " M e a s u r e G r i d N o d e V i e w S t a t e " > < C o l u m n > 1 9 < / C o l u m n > < L a y e d O u t > t r u e < / L a y e d O u t > < / a : V a l u e > < / a : K e y V a l u e O f D i a g r a m O b j e c t K e y a n y T y p e z b w N T n L X > < a : K e y V a l u e O f D i a g r a m O b j e c t K e y a n y T y p e z b w N T n L X > < a : K e y > < K e y > C o l u m n s \ P o s t i   R S A   o   R A F < / K e y > < / a : K e y > < a : V a l u e   i : t y p e = " M e a s u r e G r i d N o d e V i e w S t a t e " > < C o l u m n > 2 0 < / C o l u m n > < L a y e d O u t > t r u e < / L a y e d O u t > < / a : V a l u e > < / a : K e y V a l u e O f D i a g r a m O b j e c t K e y a n y T y p e z b w N T n L X > < a : K e y V a l u e O f D i a g r a m O b j e c t K e y a n y T y p e z b w N T n L X > < a : K e y > < K e y > C o l u m n s \ P o s t i   N A   o   N A T < / K e y > < / a : K e y > < a : V a l u e   i : t y p e = " M e a s u r e G r i d N o d e V i e w S t a t e " > < C o l u m n > 2 1 < / C o l u m n > < L a y e d O u t > t r u e < / L a y e d O u t > < / a : V a l u e > < / a : K e y V a l u e O f D i a g r a m O b j e c t K e y a n y T y p e z b w N T n L X > < a : K e y V a l u e O f D i a g r a m O b j e c t K e y a n y T y p e z b w N T n L X > < a : K e y > < K e y > C o l u m n s \ P o s t i   A l t r o < / K e y > < / a : K e y > < a : V a l u e   i : t y p e = " M e a s u r e G r i d N o d e V i e w S t a t e " > < C o l u m n > 2 2 < / C o l u m n > < L a y e d O u t > t r u e < / L a y e d O u t > < / a : V a l u e > < / a : K e y V a l u e O f D i a g r a m O b j e c t K e y a n y T y p e z b w N T n L X > < a : K e y V a l u e O f D i a g r a m O b j e c t K e y a n y T y p e z b w N T n L X > < a : K e y > < K e y > C o l u m n s \ P o s t i   p e r   d i s a b i l i < / K e y > < / a : K e y > < a : V a l u e   i : t y p e = " M e a s u r e G r i d N o d e V i e w S t a t e " > < C o l u m n > 2 3 < / C o l u m n > < L a y e d O u t > t r u e < / L a y e d O u t > < / a : V a l u e > < / a : K e y V a l u e O f D i a g r a m O b j e c t K e y a n y T y p e z b w N T n L X > < a : K e y V a l u e O f D i a g r a m O b j e c t K e y a n y T y p e z b w N T n L X > < a : K e y > < K e y > C o l u m n s \ S t r u t t u r a   A c c r e d i t a t a < / K e y > < / a : K e y > < a : V a l u e   i : t y p e = " M e a s u r e G r i d N o d e V i e w S t a t e " > < C o l u m n > 2 4 < / C o l u m n > < L a y e d O u t > t r u e < / L a y e d O u t > < / a : V a l u e > < / a : K e y V a l u e O f D i a g r a m O b j e c t K e y a n y T y p e z b w N T n L X > < a : K e y V a l u e O f D i a g r a m O b j e c t K e y a n y T y p e z b w N T n L X > < a : K e y > < K e y > C o l u m n s \ P o s t i   a c c r e d i t a t i < / K e y > < / a : K e y > < a : V a l u e   i : t y p e = " M e a s u r e G r i d N o d e V i e w S t a t e " > < C o l u m n > 2 5 < / C o l u m n > < L a y e d O u t > t r u e < / L a y e d O u t > < / a : V a l u e > < / a : K e y V a l u e O f D i a g r a m O b j e c t K e y a n y T y p e z b w N T n L X > < a : K e y V a l u e O f D i a g r a m O b j e c t K e y a n y T y p e z b w N T n L X > < a : K e y > < K e y > C o l u m n s \ S t r u t t u r e   C I S A < / K e y > < / a : K e y > < a : V a l u e   i : t y p e = " M e a s u r e G r i d N o d e V i e w S t a t e " > < C o l u m n > 2 6 < / C o l u m n > < L a y e d O u t > t r u e < / L a y e d O u t > < / a : V a l u e > < / a : K e y V a l u e O f D i a g r a m O b j e c t K e y a n y T y p e z b w N T n L X > < / V i e w S t a t e s > < / D i a g r a m M a n a g e r . S e r i a l i z a b l e D i a g r a m > < D i a g r a m M a n a g e r . S e r i a l i z a b l e D i a g r a m > < A d a p t e r   i : t y p e = " M e a s u r e D i a g r a m S a n d b o x A d a p t e r " > < T a b l e N a m e > A n a g _ P r e s t a z i o n e 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 A n a g _ P r e s t a z i o n e 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 M e a s u r e s \ S o m m a   d i   T O T _ C I S A 3 1 < / K e y > < / D i a g r a m O b j e c t K e y > < D i a g r a m O b j e c t K e y > < K e y > M e a s u r e s \ S o m m a   d i   T O T _ C I S A 3 1 \ T a g I n f o \ F o r m u l a < / K e y > < / D i a g r a m O b j e c t K e y > < D i a g r a m O b j e c t K e y > < K e y > M e a s u r e s \ S o m m a   d i   T O T _ C I S A 3 1 \ T a g I n f o \ V a l o r e < / K e y > < / D i a g r a m O b j e c t K e y > < D i a g r a m O b j e c t K e y > < K e y > C o l u m n s \ N O M I N A T I V O < / K e y > < / D i a g r a m O b j e c t K e y > < D i a g r a m O b j e c t K e y > < K e y > C o l u m n s \ I N I Z I A L I < / K e y > < / D i a g r a m O b j e c t K e y > < D i a g r a m O b j e c t K e y > < K e y > C o l u m n s \ C . F . < / K e y > < / D i a g r a m O b j e c t K e y > < D i a g r a m O b j e c t K e y > < K e y > C o l u m n s \ n o t e < / K e y > < / D i a g r a m O b j e c t K e y > < D i a g r a m O b j e c t K e y > < K e y > C o l u m n s \ S T A T O < / K e y > < / D i a g r a m O b j e c t K e y > < D i a g r a m O b j e c t K e y > < K e y > C o l u m n s \ G E S T O R E < / K e y > < / D i a g r a m O b j e c t K e y > < D i a g r a m O b j e c t K e y > < K e y > C o l u m n s \ P A R T I T A   I V A < / K e y > < / D i a g r a m O b j e c t K e y > < D i a g r a m O b j e c t K e y > < K e y > C o l u m n s \ S T R U T T U R A   A S S I S T E N Z I A L E < / K e y > < / D i a g r a m O b j e c t K e y > < D i a g r a m O b j e c t K e y > < K e y > C o l u m n s \ I n i z i o < / K e y > < / D i a g r a m O b j e c t K e y > < D i a g r a m O b j e c t K e y > < K e y > C o l u m n s \ F i n e < / K e y > < / D i a g r a m O b j e c t K e y > < D i a g r a m O b j e c t K e y > < K e y > C o l u m n s \ G i o r n i < / K e y > < / D i a g r a m O b j e c t K e y > < D i a g r a m O b j e c t K e y > < K e y > C o l u m n s \ R e t t a   a l b e r g h i e r a     G i o r n a l i e r a < / K e y > < / D i a g r a m O b j e c t K e y > < D i a g r a m O b j e c t K e y > < K e y > C o l u m n s \ T O T _ R e t t a A n n u a < / K e y > < / D i a g r a m O b j e c t K e y > < D i a g r a m O b j e c t K e y > < K e y > C o l u m n s \ C o m p .   U t e n z a   M e n s i l e < / K e y > < / D i a g r a m O b j e c t K e y > < D i a g r a m O b j e c t K e y > < K e y > C o l u m n s \ C o m p .   U t e n z a     T o t a l e < / K e y > < / D i a g r a m O b j e c t K e y > < D i a g r a m O b j e c t K e y > < K e y > C o l u m n s \ T O T _ C I S A 3 1 < / K e y > < / D i a g r a m O b j e c t K e y > < D i a g r a m O b j e c t K e y > < K e y > L i n k s \ & l t ; C o l u m n s \ S o m m a   d i   T O T _ C I S A 3 1 & g t ; - & l t ; M e a s u r e s \ T O T _ C I S A 3 1 & g t ; < / K e y > < / D i a g r a m O b j e c t K e y > < D i a g r a m O b j e c t K e y > < K e y > L i n k s \ & l t ; C o l u m n s \ S o m m a   d i   T O T _ C I S A 3 1 & g t ; - & l t ; M e a s u r e s \ T O T _ C I S A 3 1 & g t ; \ C O L U M N < / K e y > < / D i a g r a m O b j e c t K e y > < D i a g r a m O b j e c t K e y > < K e y > L i n k s \ & l t ; C o l u m n s \ S o m m a   d i   T O T _ C I S A 3 1 & g t ; - & l t ; M e a s u r e s \ T O T _ C I S A 3 1 & g t ; \ M E A S U R E 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 M e a s u r e s \ S o m m a   d i   T O T _ C I S A 3 1 < / K e y > < / a : K e y > < a : V a l u e   i : t y p e = " M e a s u r e G r i d N o d e V i e w S t a t e " > < C o l u m n > 1 5 < / C o l u m n > < L a y e d O u t > t r u e < / L a y e d O u t > < W a s U I I n v i s i b l e > t r u e < / W a s U I I n v i s i b l e > < / a : V a l u e > < / a : K e y V a l u e O f D i a g r a m O b j e c t K e y a n y T y p e z b w N T n L X > < a : K e y V a l u e O f D i a g r a m O b j e c t K e y a n y T y p e z b w N T n L X > < a : K e y > < K e y > M e a s u r e s \ S o m m a   d i   T O T _ C I S A 3 1 \ T a g I n f o \ F o r m u l a < / K e y > < / a : K e y > < a : V a l u e   i : t y p e = " M e a s u r e G r i d V i e w S t a t e I D i a g r a m T a g A d d i t i o n a l I n f o " / > < / a : K e y V a l u e O f D i a g r a m O b j e c t K e y a n y T y p e z b w N T n L X > < a : K e y V a l u e O f D i a g r a m O b j e c t K e y a n y T y p e z b w N T n L X > < a : K e y > < K e y > M e a s u r e s \ S o m m a   d i   T O T _ C I S A 3 1 \ T a g I n f o \ V a l o r e < / K e y > < / a : K e y > < a : V a l u e   i : t y p e = " M e a s u r e G r i d V i e w S t a t e I D i a g r a m T a g A d d i t i o n a l I n f o " / > < / a : K e y V a l u e O f D i a g r a m O b j e c t K e y a n y T y p e z b w N T n L X > < a : K e y V a l u e O f D i a g r a m O b j e c t K e y a n y T y p e z b w N T n L X > < a : K e y > < K e y > C o l u m n s \ N O M I N A T I V O < / K e y > < / a : K e y > < a : V a l u e   i : t y p e = " M e a s u r e G r i d N o d e V i e w S t a t e " > < L a y e d O u t > t r u e < / L a y e d O u t > < / a : V a l u e > < / a : K e y V a l u e O f D i a g r a m O b j e c t K e y a n y T y p e z b w N T n L X > < a : K e y V a l u e O f D i a g r a m O b j e c t K e y a n y T y p e z b w N T n L X > < a : K e y > < K e y > C o l u m n s \ I N I Z I A L I < / K e y > < / a : K e y > < a : V a l u e   i : t y p e = " M e a s u r e G r i d N o d e V i e w S t a t e " > < C o l u m n > 1 < / C o l u m n > < L a y e d O u t > t r u e < / L a y e d O u t > < / a : V a l u e > < / a : K e y V a l u e O f D i a g r a m O b j e c t K e y a n y T y p e z b w N T n L X > < a : K e y V a l u e O f D i a g r a m O b j e c t K e y a n y T y p e z b w N T n L X > < a : K e y > < K e y > C o l u m n s \ C . F . < / K e y > < / a : K e y > < a : V a l u e   i : t y p e = " M e a s u r e G r i d N o d e V i e w S t a t e " > < C o l u m n > 2 < / C o l u m n > < L a y e d O u t > t r u e < / L a y e d O u t > < / a : V a l u e > < / a : K e y V a l u e O f D i a g r a m O b j e c t K e y a n y T y p e z b w N T n L X > < a : K e y V a l u e O f D i a g r a m O b j e c t K e y a n y T y p e z b w N T n L X > < a : K e y > < K e y > C o l u m n s \ n o t e < / K e y > < / a : K e y > < a : V a l u e   i : t y p e = " M e a s u r e G r i d N o d e V i e w S t a t e " > < C o l u m n > 3 < / C o l u m n > < L a y e d O u t > t r u e < / L a y e d O u t > < / a : V a l u e > < / a : K e y V a l u e O f D i a g r a m O b j e c t K e y a n y T y p e z b w N T n L X > < a : K e y V a l u e O f D i a g r a m O b j e c t K e y a n y T y p e z b w N T n L X > < a : K e y > < K e y > C o l u m n s \ S T A T O < / K e y > < / a : K e y > < a : V a l u e   i : t y p e = " M e a s u r e G r i d N o d e V i e w S t a t e " > < C o l u m n > 4 < / C o l u m n > < L a y e d O u t > t r u e < / L a y e d O u t > < / a : V a l u e > < / a : K e y V a l u e O f D i a g r a m O b j e c t K e y a n y T y p e z b w N T n L X > < a : K e y V a l u e O f D i a g r a m O b j e c t K e y a n y T y p e z b w N T n L X > < a : K e y > < K e y > C o l u m n s \ G E S T O R E < / K e y > < / a : K e y > < a : V a l u e   i : t y p e = " M e a s u r e G r i d N o d e V i e w S t a t e " > < C o l u m n > 5 < / C o l u m n > < L a y e d O u t > t r u e < / L a y e d O u t > < / a : V a l u e > < / a : K e y V a l u e O f D i a g r a m O b j e c t K e y a n y T y p e z b w N T n L X > < a : K e y V a l u e O f D i a g r a m O b j e c t K e y a n y T y p e z b w N T n L X > < a : K e y > < K e y > C o l u m n s \ P A R T I T A   I V A < / K e y > < / a : K e y > < a : V a l u e   i : t y p e = " M e a s u r e G r i d N o d e V i e w S t a t e " > < C o l u m n > 6 < / C o l u m n > < L a y e d O u t > t r u e < / L a y e d O u t > < / a : V a l u e > < / a : K e y V a l u e O f D i a g r a m O b j e c t K e y a n y T y p e z b w N T n L X > < a : K e y V a l u e O f D i a g r a m O b j e c t K e y a n y T y p e z b w N T n L X > < a : K e y > < K e y > C o l u m n s \ S T R U T T U R A   A S S I S T E N Z I A L E < / K e y > < / a : K e y > < a : V a l u e   i : t y p e = " M e a s u r e G r i d N o d e V i e w S t a t e " > < C o l u m n > 7 < / C o l u m n > < L a y e d O u t > t r u e < / L a y e d O u t > < / a : V a l u e > < / a : K e y V a l u e O f D i a g r a m O b j e c t K e y a n y T y p e z b w N T n L X > < a : K e y V a l u e O f D i a g r a m O b j e c t K e y a n y T y p e z b w N T n L X > < a : K e y > < K e y > C o l u m n s \ I n i z i o < / K e y > < / a : K e y > < a : V a l u e   i : t y p e = " M e a s u r e G r i d N o d e V i e w S t a t e " > < C o l u m n > 8 < / C o l u m n > < L a y e d O u t > t r u e < / L a y e d O u t > < / a : V a l u e > < / a : K e y V a l u e O f D i a g r a m O b j e c t K e y a n y T y p e z b w N T n L X > < a : K e y V a l u e O f D i a g r a m O b j e c t K e y a n y T y p e z b w N T n L X > < a : K e y > < K e y > C o l u m n s \ F i n e < / K e y > < / a : K e y > < a : V a l u e   i : t y p e = " M e a s u r e G r i d N o d e V i e w S t a t e " > < C o l u m n > 9 < / C o l u m n > < L a y e d O u t > t r u e < / L a y e d O u t > < / a : V a l u e > < / a : K e y V a l u e O f D i a g r a m O b j e c t K e y a n y T y p e z b w N T n L X > < a : K e y V a l u e O f D i a g r a m O b j e c t K e y a n y T y p e z b w N T n L X > < a : K e y > < K e y > C o l u m n s \ G i o r n i < / K e y > < / a : K e y > < a : V a l u e   i : t y p e = " M e a s u r e G r i d N o d e V i e w S t a t e " > < C o l u m n > 1 0 < / C o l u m n > < L a y e d O u t > t r u e < / L a y e d O u t > < / a : V a l u e > < / a : K e y V a l u e O f D i a g r a m O b j e c t K e y a n y T y p e z b w N T n L X > < a : K e y V a l u e O f D i a g r a m O b j e c t K e y a n y T y p e z b w N T n L X > < a : K e y > < K e y > C o l u m n s \ R e t t a   a l b e r g h i e r a     G i o r n a l i e r a < / K e y > < / a : K e y > < a : V a l u e   i : t y p e = " M e a s u r e G r i d N o d e V i e w S t a t e " > < C o l u m n > 1 1 < / C o l u m n > < L a y e d O u t > t r u e < / L a y e d O u t > < / a : V a l u e > < / a : K e y V a l u e O f D i a g r a m O b j e c t K e y a n y T y p e z b w N T n L X > < a : K e y V a l u e O f D i a g r a m O b j e c t K e y a n y T y p e z b w N T n L X > < a : K e y > < K e y > C o l u m n s \ T O T _ R e t t a A n n u a < / K e y > < / a : K e y > < a : V a l u e   i : t y p e = " M e a s u r e G r i d N o d e V i e w S t a t e " > < C o l u m n > 1 4 < / C o l u m n > < L a y e d O u t > t r u e < / L a y e d O u t > < / a : V a l u e > < / a : K e y V a l u e O f D i a g r a m O b j e c t K e y a n y T y p e z b w N T n L X > < a : K e y V a l u e O f D i a g r a m O b j e c t K e y a n y T y p e z b w N T n L X > < a : K e y > < K e y > C o l u m n s \ C o m p .   U t e n z a   M e n s i l e < / K e y > < / a : K e y > < a : V a l u e   i : t y p e = " M e a s u r e G r i d N o d e V i e w S t a t e " > < C o l u m n > 1 2 < / C o l u m n > < L a y e d O u t > t r u e < / L a y e d O u t > < / a : V a l u e > < / a : K e y V a l u e O f D i a g r a m O b j e c t K e y a n y T y p e z b w N T n L X > < a : K e y V a l u e O f D i a g r a m O b j e c t K e y a n y T y p e z b w N T n L X > < a : K e y > < K e y > C o l u m n s \ C o m p .   U t e n z a     T o t a l e < / K e y > < / a : K e y > < a : V a l u e   i : t y p e = " M e a s u r e G r i d N o d e V i e w S t a t e " > < C o l u m n > 1 3 < / C o l u m n > < L a y e d O u t > t r u e < / L a y e d O u t > < / a : V a l u e > < / a : K e y V a l u e O f D i a g r a m O b j e c t K e y a n y T y p e z b w N T n L X > < a : K e y V a l u e O f D i a g r a m O b j e c t K e y a n y T y p e z b w N T n L X > < a : K e y > < K e y > C o l u m n s \ T O T _ C I S A 3 1 < / K e y > < / a : K e y > < a : V a l u e   i : t y p e = " M e a s u r e G r i d N o d e V i e w S t a t e " > < C o l u m n > 1 5 < / C o l u m n > < L a y e d O u t > t r u e < / L a y e d O u t > < / a : V a l u e > < / a : K e y V a l u e O f D i a g r a m O b j e c t K e y a n y T y p e z b w N T n L X > < a : K e y V a l u e O f D i a g r a m O b j e c t K e y a n y T y p e z b w N T n L X > < a : K e y > < K e y > L i n k s \ & l t ; C o l u m n s \ S o m m a   d i   T O T _ C I S A 3 1 & g t ; - & l t ; M e a s u r e s \ T O T _ C I S A 3 1 & g t ; < / K e y > < / a : K e y > < a : V a l u e   i : t y p e = " M e a s u r e G r i d V i e w S t a t e I D i a g r a m L i n k " / > < / a : K e y V a l u e O f D i a g r a m O b j e c t K e y a n y T y p e z b w N T n L X > < a : K e y V a l u e O f D i a g r a m O b j e c t K e y a n y T y p e z b w N T n L X > < a : K e y > < K e y > L i n k s \ & l t ; C o l u m n s \ S o m m a   d i   T O T _ C I S A 3 1 & g t ; - & l t ; M e a s u r e s \ T O T _ C I S A 3 1 & g t ; \ C O L U M N < / K e y > < / a : K e y > < a : V a l u e   i : t y p e = " M e a s u r e G r i d V i e w S t a t e I D i a g r a m L i n k E n d p o i n t " / > < / a : K e y V a l u e O f D i a g r a m O b j e c t K e y a n y T y p e z b w N T n L X > < a : K e y V a l u e O f D i a g r a m O b j e c t K e y a n y T y p e z b w N T n L X > < a : K e y > < K e y > L i n k s \ & l t ; C o l u m n s \ S o m m a   d i   T O T _ C I S A 3 1 & g t ; - & l t ; M e a s u r e s \ T O T _ C I S A 3 1 & g t ; \ M E A S U R E < / K e y > < / a : K e y > < a : V a l u e   i : t y p e = " M e a s u r e G r i d V i e w S t a t e I D i a g r a m L i n k E n d p o i n t " / > < / a : K e y V a l u e O f D i a g r a m O b j e c t K e y a n y T y p e z b w N T n L X > < / V i e w S t a t e s > < / D i a g r a m M a n a g e r . S e r i a l i z a b l e D i a g r a m > < D i a g r a m M a n a g e r . S e r i a l i z a b l e D i a g r a m > < A d a p t e r   i : t y p e = " M e a s u r e D i a g r a m S a n d b o x A d a p t e r " > < T a b l e N a m e > A n a g _ G e s t o r e < / 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 A n a g _ G e s t o r e < / 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 C o l u m n s \ G E S T O R E < / K e y > < / D i a g r a m O b j e c t K e y > < D i a g r a m O b j e c t K e y > < K e y > C o l u m n s \ C . I . G . < / K e y > < / D i a g r a m O b j e c t K e y > < D i a g r a m O b j e c t K e y > < K e y > C o l u m n s \ I N D I R I Z Z O   G E S T O R E < / K e y > < / D i a g r a m O b j e c t K e y > < D i a g r a m O b j e c t K e y > < K e y > C o l u m n s \ P . I V A   G E S T O R E < / K e y > < / D i a g r a m O b j e c t K e y > < D i a g r a m O b j e c t K e y > < K e y > C o l u m n s \ D e n o m i n a z i o n e < / K e y > < / D i a g r a m O b j e c t K e y > < D i a g r a m O b j e c t K e y > < K e y > C o l u m n s \ T i p o   p r e s i d i o < / K e y > < / D i a g r a m O b j e c t K e y > < D i a g r a m O b j e c t K e y > < K e y > C o l u m n s \ A S L < / K e y > < / D i a g r a m O b j e c t K e y > < D i a g r a m O b j e c t K e y > < K e y > C o l u m n s \ P r o v i n c i a < / K e y > < / D i a g r a m O b j e c t K e y > < D i a g r a m O b j e c t K e y > < K e y > C o l u m n s \ C o m u n e < / K e y > < / D i a g r a m O b j e c t K e y > < D i a g r a m O b j e c t K e y > < K e y > C o l u m n s \ I n d i r i z z o < / K e y > < / D i a g r a m O b j e c t K e y > < D i a g r a m O b j e c t K e y > < K e y > C o l u m n s \ V i a < / K e y > < / D i a g r a m O b j e c t K e y > < D i a g r a m O b j e c t K e y > < K e y > C o l u m n s \ C i t t � < / K e y > < / D i a g r a m O b j e c t K e y > < D i a g r a m O b j e c t K e y > < K e y > C o l u m n s \ T i p o   S t r u t t u r a < / K e y > < / D i a g r a m O b j e c t K e y > < D i a g r a m O b j e c t K e y > < K e y > C o l u m n s \ T e l e f o n o < / K e y > < / D i a g r a m O b j e c t K e y > < D i a g r a m O b j e c t K e y > < K e y > C o l u m n s \ E - m a i l < / K e y > < / D i a g r a m O b j e c t K e y > < D i a g r a m O b j e c t K e y > < K e y > C o l u m n s \ T i p o l o g i a   U t e n z a < / K e y > < / D i a g r a m O b j e c t K e y > < D i a g r a m O b j e c t K e y > < K e y > C o l u m n s \ A n z i a n i   A l z h e i m e r < / K e y > < / D i a g r a m O b j e c t K e y > < D i a g r a m O b j e c t K e y > < K e y > C o l u m n s \ T i p o l o g i a   T i t o l a r e   A u t . < / K e y > < / D i a g r a m O b j e c t K e y > < D i a g r a m O b j e c t K e y > < K e y > C o l u m n s \ T i t o l a r e   A u t o r i z z a z i o n e < / K e y > < / D i a g r a m O b j e c t K e y > < D i a g r a m O b j e c t K e y > < K e y > C o l u m n s \ P o s t i   L e t t o   r e s i d e n z i a l e < / K e y > < / D i a g r a m O b j e c t K e y > < D i a g r a m O b j e c t K e y > < K e y > C o l u m n s \ P o s t i   c e n t r o   d i u r n o < / K e y > < / D i a g r a m O b j e c t K e y > < D i a g r a m O b j e c t K e y > < K e y > C o l u m n s \ P o s t i   R A < / K e y > < / D i a g r a m O b j e c t K e y > < D i a g r a m O b j e c t K e y > < K e y > C o l u m n s \ P o s t i   R A A < / K e y > < / D i a g r a m O b j e c t K e y > < D i a g r a m O b j e c t K e y > < K e y > C o l u m n s \ P o s t i   R A B < / K e y > < / D i a g r a m O b j e c t K e y > < D i a g r a m O b j e c t K e y > < K e y > C o l u m n s \ P o s t i   R S A   o   R A F < / K e y > < / D i a g r a m O b j e c t K e y > < D i a g r a m O b j e c t K e y > < K e y > C o l u m n s \ P o s t i   N A   o   N A T < / K e y > < / D i a g r a m O b j e c t K e y > < D i a g r a m O b j e c t K e y > < K e y > C o l u m n s \ P o s t i   A l t r o < / K e y > < / D i a g r a m O b j e c t K e y > < D i a g r a m O b j e c t K e y > < K e y > C o l u m n s \ P o s t i   p e r   d i s a b i l i < / K e y > < / D i a g r a m O b j e c t K e y > < D i a g r a m O b j e c t K e y > < K e y > C o l u m n s \ S t r u t t u r a   A c c r e d i t a t a < / K e y > < / D i a g r a m O b j e c t K e y > < D i a g r a m O b j e c t K e y > < K e y > C o l u m n s \ P o s t i   a c c r e d i t a t i < / K e y > < / D i a g r a m O b j e c t K e y > < D i a g r a m O b j e c t K e y > < K e y > C o l u m n s \ S t r u t t u r e   C I S A < / 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 C o l u m n s \ G E S T O R E < / K e y > < / a : K e y > < a : V a l u e   i : t y p e = " M e a s u r e G r i d N o d e V i e w S t a t e " > < L a y e d O u t > t r u e < / L a y e d O u t > < / a : V a l u e > < / a : K e y V a l u e O f D i a g r a m O b j e c t K e y a n y T y p e z b w N T n L X > < a : K e y V a l u e O f D i a g r a m O b j e c t K e y a n y T y p e z b w N T n L X > < a : K e y > < K e y > C o l u m n s \ C . I . G . < / K e y > < / a : K e y > < a : V a l u e   i : t y p e = " M e a s u r e G r i d N o d e V i e w S t a t e " > < C o l u m n > 3 0 < / C o l u m n > < L a y e d O u t > t r u e < / L a y e d O u t > < / a : V a l u e > < / a : K e y V a l u e O f D i a g r a m O b j e c t K e y a n y T y p e z b w N T n L X > < a : K e y V a l u e O f D i a g r a m O b j e c t K e y a n y T y p e z b w N T n L X > < a : K e y > < K e y > C o l u m n s \ I N D I R I Z Z O   G E S T O R E < / K e y > < / a : K e y > < a : V a l u e   i : t y p e = " M e a s u r e G r i d N o d e V i e w S t a t e " > < C o l u m n > 1 < / C o l u m n > < L a y e d O u t > t r u e < / L a y e d O u t > < / a : V a l u e > < / a : K e y V a l u e O f D i a g r a m O b j e c t K e y a n y T y p e z b w N T n L X > < a : K e y V a l u e O f D i a g r a m O b j e c t K e y a n y T y p e z b w N T n L X > < a : K e y > < K e y > C o l u m n s \ P . I V A   G E S T O R E < / K e y > < / a : K e y > < a : V a l u e   i : t y p e = " M e a s u r e G r i d N o d e V i e w S t a t e " > < C o l u m n > 2 < / C o l u m n > < L a y e d O u t > t r u e < / L a y e d O u t > < / a : V a l u e > < / a : K e y V a l u e O f D i a g r a m O b j e c t K e y a n y T y p e z b w N T n L X > < a : K e y V a l u e O f D i a g r a m O b j e c t K e y a n y T y p e z b w N T n L X > < a : K e y > < K e y > C o l u m n s \ D e n o m i n a z i o n e < / K e y > < / a : K e y > < a : V a l u e   i : t y p e = " M e a s u r e G r i d N o d e V i e w S t a t e " > < C o l u m n > 3 < / C o l u m n > < L a y e d O u t > t r u e < / L a y e d O u t > < / a : V a l u e > < / a : K e y V a l u e O f D i a g r a m O b j e c t K e y a n y T y p e z b w N T n L X > < a : K e y V a l u e O f D i a g r a m O b j e c t K e y a n y T y p e z b w N T n L X > < a : K e y > < K e y > C o l u m n s \ T i p o   p r e s i d i o < / K e y > < / a : K e y > < a : V a l u e   i : t y p e = " M e a s u r e G r i d N o d e V i e w S t a t e " > < C o l u m n > 4 < / C o l u m n > < L a y e d O u t > t r u e < / L a y e d O u t > < / a : V a l u e > < / a : K e y V a l u e O f D i a g r a m O b j e c t K e y a n y T y p e z b w N T n L X > < a : K e y V a l u e O f D i a g r a m O b j e c t K e y a n y T y p e z b w N T n L X > < a : K e y > < K e y > C o l u m n s \ A S L < / K e y > < / a : K e y > < a : V a l u e   i : t y p e = " M e a s u r e G r i d N o d e V i e w S t a t e " > < C o l u m n > 5 < / C o l u m n > < L a y e d O u t > t r u e < / L a y e d O u t > < / a : V a l u e > < / a : K e y V a l u e O f D i a g r a m O b j e c t K e y a n y T y p e z b w N T n L X > < a : K e y V a l u e O f D i a g r a m O b j e c t K e y a n y T y p e z b w N T n L X > < a : K e y > < K e y > C o l u m n s \ P r o v i n c i a < / K e y > < / a : K e y > < a : V a l u e   i : t y p e = " M e a s u r e G r i d N o d e V i e w S t a t e " > < C o l u m n > 6 < / C o l u m n > < L a y e d O u t > t r u e < / L a y e d O u t > < / a : V a l u e > < / a : K e y V a l u e O f D i a g r a m O b j e c t K e y a n y T y p e z b w N T n L X > < a : K e y V a l u e O f D i a g r a m O b j e c t K e y a n y T y p e z b w N T n L X > < a : K e y > < K e y > C o l u m n s \ C o m u n e < / K e y > < / a : K e y > < a : V a l u e   i : t y p e = " M e a s u r e G r i d N o d e V i e w S t a t e " > < C o l u m n > 7 < / C o l u m n > < L a y e d O u t > t r u e < / L a y e d O u t > < / a : V a l u e > < / a : K e y V a l u e O f D i a g r a m O b j e c t K e y a n y T y p e z b w N T n L X > < a : K e y V a l u e O f D i a g r a m O b j e c t K e y a n y T y p e z b w N T n L X > < a : K e y > < K e y > C o l u m n s \ I n d i r i z z o < / K e y > < / a : K e y > < a : V a l u e   i : t y p e = " M e a s u r e G r i d N o d e V i e w S t a t e " > < C o l u m n > 8 < / C o l u m n > < L a y e d O u t > t r u e < / L a y e d O u t > < / a : V a l u e > < / a : K e y V a l u e O f D i a g r a m O b j e c t K e y a n y T y p e z b w N T n L X > < a : K e y V a l u e O f D i a g r a m O b j e c t K e y a n y T y p e z b w N T n L X > < a : K e y > < K e y > C o l u m n s \ V i a < / K e y > < / a : K e y > < a : V a l u e   i : t y p e = " M e a s u r e G r i d N o d e V i e w S t a t e " > < C o l u m n > 9 < / C o l u m n > < L a y e d O u t > t r u e < / L a y e d O u t > < / a : V a l u e > < / a : K e y V a l u e O f D i a g r a m O b j e c t K e y a n y T y p e z b w N T n L X > < a : K e y V a l u e O f D i a g r a m O b j e c t K e y a n y T y p e z b w N T n L X > < a : K e y > < K e y > C o l u m n s \ C i t t � < / K e y > < / a : K e y > < a : V a l u e   i : t y p e = " M e a s u r e G r i d N o d e V i e w S t a t e " > < C o l u m n > 1 0 < / C o l u m n > < L a y e d O u t > t r u e < / L a y e d O u t > < / a : V a l u e > < / a : K e y V a l u e O f D i a g r a m O b j e c t K e y a n y T y p e z b w N T n L X > < a : K e y V a l u e O f D i a g r a m O b j e c t K e y a n y T y p e z b w N T n L X > < a : K e y > < K e y > C o l u m n s \ T i p o   S t r u t t u r a < / K e y > < / a : K e y > < a : V a l u e   i : t y p e = " M e a s u r e G r i d N o d e V i e w S t a t e " > < C o l u m n > 1 1 < / C o l u m n > < L a y e d O u t > t r u e < / L a y e d O u t > < / a : V a l u e > < / a : K e y V a l u e O f D i a g r a m O b j e c t K e y a n y T y p e z b w N T n L X > < a : K e y V a l u e O f D i a g r a m O b j e c t K e y a n y T y p e z b w N T n L X > < a : K e y > < K e y > C o l u m n s \ T e l e f o n o < / K e y > < / a : K e y > < a : V a l u e   i : t y p e = " M e a s u r e G r i d N o d e V i e w S t a t e " > < C o l u m n > 1 2 < / C o l u m n > < L a y e d O u t > t r u e < / L a y e d O u t > < / a : V a l u e > < / a : K e y V a l u e O f D i a g r a m O b j e c t K e y a n y T y p e z b w N T n L X > < a : K e y V a l u e O f D i a g r a m O b j e c t K e y a n y T y p e z b w N T n L X > < a : K e y > < K e y > C o l u m n s \ E - m a i l < / K e y > < / a : K e y > < a : V a l u e   i : t y p e = " M e a s u r e G r i d N o d e V i e w S t a t e " > < C o l u m n > 1 3 < / C o l u m n > < L a y e d O u t > t r u e < / L a y e d O u t > < / a : V a l u e > < / a : K e y V a l u e O f D i a g r a m O b j e c t K e y a n y T y p e z b w N T n L X > < a : K e y V a l u e O f D i a g r a m O b j e c t K e y a n y T y p e z b w N T n L X > < a : K e y > < K e y > C o l u m n s \ T i p o l o g i a   U t e n z a < / K e y > < / a : K e y > < a : V a l u e   i : t y p e = " M e a s u r e G r i d N o d e V i e w S t a t e " > < C o l u m n > 1 4 < / C o l u m n > < L a y e d O u t > t r u e < / L a y e d O u t > < / a : V a l u e > < / a : K e y V a l u e O f D i a g r a m O b j e c t K e y a n y T y p e z b w N T n L X > < a : K e y V a l u e O f D i a g r a m O b j e c t K e y a n y T y p e z b w N T n L X > < a : K e y > < K e y > C o l u m n s \ A n z i a n i   A l z h e i m e r < / K e y > < / a : K e y > < a : V a l u e   i : t y p e = " M e a s u r e G r i d N o d e V i e w S t a t e " > < C o l u m n > 1 5 < / C o l u m n > < L a y e d O u t > t r u e < / L a y e d O u t > < / a : V a l u e > < / a : K e y V a l u e O f D i a g r a m O b j e c t K e y a n y T y p e z b w N T n L X > < a : K e y V a l u e O f D i a g r a m O b j e c t K e y a n y T y p e z b w N T n L X > < a : K e y > < K e y > C o l u m n s \ T i p o l o g i a   T i t o l a r e   A u t . < / K e y > < / a : K e y > < a : V a l u e   i : t y p e = " M e a s u r e G r i d N o d e V i e w S t a t e " > < C o l u m n > 1 6 < / C o l u m n > < L a y e d O u t > t r u e < / L a y e d O u t > < / a : V a l u e > < / a : K e y V a l u e O f D i a g r a m O b j e c t K e y a n y T y p e z b w N T n L X > < a : K e y V a l u e O f D i a g r a m O b j e c t K e y a n y T y p e z b w N T n L X > < a : K e y > < K e y > C o l u m n s \ T i t o l a r e   A u t o r i z z a z i o n e < / K e y > < / a : K e y > < a : V a l u e   i : t y p e = " M e a s u r e G r i d N o d e V i e w S t a t e " > < C o l u m n > 1 7 < / C o l u m n > < L a y e d O u t > t r u e < / L a y e d O u t > < / a : V a l u e > < / a : K e y V a l u e O f D i a g r a m O b j e c t K e y a n y T y p e z b w N T n L X > < a : K e y V a l u e O f D i a g r a m O b j e c t K e y a n y T y p e z b w N T n L X > < a : K e y > < K e y > C o l u m n s \ P o s t i   L e t t o   r e s i d e n z i a l e < / K e y > < / a : K e y > < a : V a l u e   i : t y p e = " M e a s u r e G r i d N o d e V i e w S t a t e " > < C o l u m n > 1 8 < / C o l u m n > < L a y e d O u t > t r u e < / L a y e d O u t > < / a : V a l u e > < / a : K e y V a l u e O f D i a g r a m O b j e c t K e y a n y T y p e z b w N T n L X > < a : K e y V a l u e O f D i a g r a m O b j e c t K e y a n y T y p e z b w N T n L X > < a : K e y > < K e y > C o l u m n s \ P o s t i   c e n t r o   d i u r n o < / K e y > < / a : K e y > < a : V a l u e   i : t y p e = " M e a s u r e G r i d N o d e V i e w S t a t e " > < C o l u m n > 1 9 < / C o l u m n > < L a y e d O u t > t r u e < / L a y e d O u t > < / a : V a l u e > < / a : K e y V a l u e O f D i a g r a m O b j e c t K e y a n y T y p e z b w N T n L X > < a : K e y V a l u e O f D i a g r a m O b j e c t K e y a n y T y p e z b w N T n L X > < a : K e y > < K e y > C o l u m n s \ P o s t i   R A < / K e y > < / a : K e y > < a : V a l u e   i : t y p e = " M e a s u r e G r i d N o d e V i e w S t a t e " > < C o l u m n > 2 0 < / C o l u m n > < L a y e d O u t > t r u e < / L a y e d O u t > < / a : V a l u e > < / a : K e y V a l u e O f D i a g r a m O b j e c t K e y a n y T y p e z b w N T n L X > < a : K e y V a l u e O f D i a g r a m O b j e c t K e y a n y T y p e z b w N T n L X > < a : K e y > < K e y > C o l u m n s \ P o s t i   R A A < / K e y > < / a : K e y > < a : V a l u e   i : t y p e = " M e a s u r e G r i d N o d e V i e w S t a t e " > < C o l u m n > 2 1 < / C o l u m n > < L a y e d O u t > t r u e < / L a y e d O u t > < / a : V a l u e > < / a : K e y V a l u e O f D i a g r a m O b j e c t K e y a n y T y p e z b w N T n L X > < a : K e y V a l u e O f D i a g r a m O b j e c t K e y a n y T y p e z b w N T n L X > < a : K e y > < K e y > C o l u m n s \ P o s t i   R A B < / K e y > < / a : K e y > < a : V a l u e   i : t y p e = " M e a s u r e G r i d N o d e V i e w S t a t e " > < C o l u m n > 2 2 < / C o l u m n > < L a y e d O u t > t r u e < / L a y e d O u t > < / a : V a l u e > < / a : K e y V a l u e O f D i a g r a m O b j e c t K e y a n y T y p e z b w N T n L X > < a : K e y V a l u e O f D i a g r a m O b j e c t K e y a n y T y p e z b w N T n L X > < a : K e y > < K e y > C o l u m n s \ P o s t i   R S A   o   R A F < / K e y > < / a : K e y > < a : V a l u e   i : t y p e = " M e a s u r e G r i d N o d e V i e w S t a t e " > < C o l u m n > 2 3 < / C o l u m n > < L a y e d O u t > t r u e < / L a y e d O u t > < / a : V a l u e > < / a : K e y V a l u e O f D i a g r a m O b j e c t K e y a n y T y p e z b w N T n L X > < a : K e y V a l u e O f D i a g r a m O b j e c t K e y a n y T y p e z b w N T n L X > < a : K e y > < K e y > C o l u m n s \ P o s t i   N A   o   N A T < / K e y > < / a : K e y > < a : V a l u e   i : t y p e = " M e a s u r e G r i d N o d e V i e w S t a t e " > < C o l u m n > 2 4 < / C o l u m n > < L a y e d O u t > t r u e < / L a y e d O u t > < / a : V a l u e > < / a : K e y V a l u e O f D i a g r a m O b j e c t K e y a n y T y p e z b w N T n L X > < a : K e y V a l u e O f D i a g r a m O b j e c t K e y a n y T y p e z b w N T n L X > < a : K e y > < K e y > C o l u m n s \ P o s t i   A l t r o < / K e y > < / a : K e y > < a : V a l u e   i : t y p e = " M e a s u r e G r i d N o d e V i e w S t a t e " > < C o l u m n > 2 5 < / C o l u m n > < L a y e d O u t > t r u e < / L a y e d O u t > < / a : V a l u e > < / a : K e y V a l u e O f D i a g r a m O b j e c t K e y a n y T y p e z b w N T n L X > < a : K e y V a l u e O f D i a g r a m O b j e c t K e y a n y T y p e z b w N T n L X > < a : K e y > < K e y > C o l u m n s \ P o s t i   p e r   d i s a b i l i < / K e y > < / a : K e y > < a : V a l u e   i : t y p e = " M e a s u r e G r i d N o d e V i e w S t a t e " > < C o l u m n > 2 6 < / C o l u m n > < L a y e d O u t > t r u e < / L a y e d O u t > < / a : V a l u e > < / a : K e y V a l u e O f D i a g r a m O b j e c t K e y a n y T y p e z b w N T n L X > < a : K e y V a l u e O f D i a g r a m O b j e c t K e y a n y T y p e z b w N T n L X > < a : K e y > < K e y > C o l u m n s \ S t r u t t u r a   A c c r e d i t a t a < / K e y > < / a : K e y > < a : V a l u e   i : t y p e = " M e a s u r e G r i d N o d e V i e w S t a t e " > < C o l u m n > 2 7 < / C o l u m n > < L a y e d O u t > t r u e < / L a y e d O u t > < / a : V a l u e > < / a : K e y V a l u e O f D i a g r a m O b j e c t K e y a n y T y p e z b w N T n L X > < a : K e y V a l u e O f D i a g r a m O b j e c t K e y a n y T y p e z b w N T n L X > < a : K e y > < K e y > C o l u m n s \ P o s t i   a c c r e d i t a t i < / K e y > < / a : K e y > < a : V a l u e   i : t y p e = " M e a s u r e G r i d N o d e V i e w S t a t e " > < C o l u m n > 2 8 < / C o l u m n > < L a y e d O u t > t r u e < / L a y e d O u t > < / a : V a l u e > < / a : K e y V a l u e O f D i a g r a m O b j e c t K e y a n y T y p e z b w N T n L X > < a : K e y V a l u e O f D i a g r a m O b j e c t K e y a n y T y p e z b w N T n L X > < a : K e y > < K e y > C o l u m n s \ S t r u t t u r e   C I S A < / K e y > < / a : K e y > < a : V a l u e   i : t y p e = " M e a s u r e G r i d N o d e V i e w S t a t e " > < C o l u m n > 2 9 < / C o l u m n > < L a y e d O u t > t r u e < / L a y e d O u t > < / a : V a l u e > < / a : K e y V a l u e O f D i a g r a m O b j e c t K e y a n y T y p e z b w N T n L X > < / V i e w S t a t e s > < / D i a g r a m M a n a g e r . S e r i a l i z a b l e D i a g r a m > < D i a g r a m M a n a g e r . S e r i a l i z a b l e D i a g r a m > < A d a p t e r   i : t y p e = " M e a s u r e D i a g r a m S a n d b o x A d a p t e r " > < T a b l e N a m e > A n a g _ A s s i s t i t i < / 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 A n a g _ A s s i s t i t i < / 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 M e a s u r e s \ C o n t e g g i o   d i   S T R U T T U R A < / K e y > < / D i a g r a m O b j e c t K e y > < D i a g r a m O b j e c t K e y > < K e y > M e a s u r e s \ C o n t e g g i o   d i   S T R U T T U R A \ T a g I n f o \ F o r m u l a < / K e y > < / D i a g r a m O b j e c t K e y > < D i a g r a m O b j e c t K e y > < K e y > M e a s u r e s \ C o n t e g g i o   d i   S T R U T T U R A \ T a g I n f o \ V a l o r e < / K e y > < / D i a g r a m O b j e c t K e y > < D i a g r a m O b j e c t K e y > < K e y > M e a s u r e s \ S o m m a   d i   Q U O T A   D O V U T A   U T E N T E < / K e y > < / D i a g r a m O b j e c t K e y > < D i a g r a m O b j e c t K e y > < K e y > M e a s u r e s \ S o m m a   d i   Q U O T A   D O V U T A   U T E N T E \ T a g I n f o \ F o r m u l a < / K e y > < / D i a g r a m O b j e c t K e y > < D i a g r a m O b j e c t K e y > < K e y > M e a s u r e s \ S o m m a   d i   Q U O T A   D O V U T A   U T E N T E \ T a g I n f o \ V a l o r e < / K e y > < / D i a g r a m O b j e c t K e y > < D i a g r a m O b j e c t K e y > < K e y > M e a s u r e s \ S o m m a   d i   D E T R A Z I O N I   G E N E R I C H E   O   R E N D I T E   N O N   A L T R I M E N T I   C O N S I D E R A T E   ( e s .   t e r r e n i   a g r i c o l i ) < / K e y > < / D i a g r a m O b j e c t K e y > < D i a g r a m O b j e c t K e y > < K e y > M e a s u r e s \ S o m m a   d i   D E T R A Z I O N I   G E N E R I C H E   O   R E N D I T E   N O N   A L T R I M E N T I   C O N S I D E R A T E   ( e s .   t e r r e n i   a g r i c o l i ) \ T a g I n f o \ F o r m u l a < / K e y > < / D i a g r a m O b j e c t K e y > < D i a g r a m O b j e c t K e y > < K e y > M e a s u r e s \ S o m m a   d i   D E T R A Z I O N I   G E N E R I C H E   O   R E N D I T E   N O N   A L T R I M E N T I   C O N S I D E R A T E   ( e s .   t e r r e n i   a g r i c o l i ) \ T a g I n f o \ V a l o r e < / K e y > < / D i a g r a m O b j e c t K e y > < D i a g r a m O b j e c t K e y > < K e y > C o l u m n s \ N O M I N A T I V O < / K e y > < / D i a g r a m O b j e c t K e y > < D i a g r a m O b j e c t K e y > < K e y > C o l u m n s \ C . F . < / K e y > < / D i a g r a m O b j e c t K e y > < D i a g r a m O b j e c t K e y > < K e y > C o l u m n s \ C O M U N E   A P P A R T E N E N Z A   C I S A 3 1 < / K e y > < / D i a g r a m O b j e c t K e y > < D i a g r a m O b j e c t K e y > < K e y > C o l u m n s \ S T R U T T U R A < / K e y > < / D i a g r a m O b j e c t K e y > < D i a g r a m O b j e c t K e y > < K e y > C o l u m n s \ D E T R A Z I O N I   G E N E R I C H E   O   R E N D I T E   N O N   A L T R I M E N T I   C O N S I D E R A T E   ( e s .   t e r r e n i   a g r i c o l i ) < / K e y > < / D i a g r a m O b j e c t K e y > < D i a g r a m O b j e c t K e y > < K e y > C o l u m n s \ R e d d i t o     e f f e t i v a m e n t e   p e r c e p i t o     A r t .   3 ,   c o m m a   2   l e t t a )   R e g .   C o n s o r t i l e < / K e y > < / D i a g r a m O b j e c t K e y > < D i a g r a m O b j e c t K e y > < K e y > C o l u m n s \ R e d d i t o     f i g u r a t i v o   d e l l e a t t i v i t �   f i n a n z i a r i e   A r t .   3 ,   c o m m a   2   l e t t .   b )   R e g .   C o n s o r t i l e < / K e y > < / D i a g r a m O b j e c t K e y > < D i a g r a m O b j e c t K e y > < K e y > C o l u m n s \ P r o v e n t i   d e r i v a n t i   d a   a t t i v i t �   a g r i c o l e   A r t .   3 ,   c o m m a   2   l e t t .   c )   R e g .   C o n s o r t i l e < / K e y > < / D i a g r a m O b j e c t K e y > < D i a g r a m O b j e c t K e y > < K e y > C o l u m n s \ d e p o s i t i   e   c o n t i   c o r r e n t i   b a n c a r i   e   p o s t a l i   A r t .   3 ,   c o m m a   3   l e t t .   a )   R e g .   C o n s o r t i l e < / K e y > < / D i a g r a m O b j e c t K e y > < D i a g r a m O b j e c t K e y > < K e y > C o l u m n s \ t i t o l i   d i   S a t o ,   o b b l i g a z i o n i ,   e c c . . .   A r t .   3 ,   c o m m a   3   l e t t .   b )   R e g .   C o n s o r t i l e < / K e y > < / D i a g r a m O b j e c t K e y > < D i a g r a m O b j e c t K e y > < K e y > C o l u m n s \ A z i o n i   o   O I C R ,   e c c . . .   A r t .   3 ,   c o m m a   3   l e t t .   c )   R e g .   C o n s o r t i l e < / K e y > < / D i a g r a m O b j e c t K e y > < D i a g r a m O b j e c t K e y > < K e y > C o l u m n s \ P a r t e c i p a z i o n i   a z i o n a r i e   i n   s o c i e t �   q u o t a t e   A r t .   3 ,   c o m m a   3   l e t t .   d )   R e g .   C o n s o r t i l e < / K e y > < / D i a g r a m O b j e c t K e y > < D i a g r a m O b j e c t K e y > < K e y > C o l u m n s \ P a r t e c i p a z i o n i   a z i o n a r i e   i n   s o c i e t �   n o n   q u o t a t e   A r t .   3 ,   c o m m a   3   l e t t .   e )   R e g .   C o n s o r t i l e < / K e y > < / D i a g r a m O b j e c t K e y > < D i a g r a m O b j e c t K e y > < K e y > C o l u m n s \ M a s s e   p a t r i m o n i a l i   A r t .   3 ,   c o m m a   3   l e t t .   f )   R e g .   C o n s o r t i l e < / K e y > < / D i a g r a m O b j e c t K e y > < D i a g r a m O b j e c t K e y > < K e y > C o l u m n s \ A l t i   s t r u m e n t i   e   r a p p o r t i   f i n a n z i a r i   A r t .   3 ,   c o m m a   3   l e t t .   g )   R e g .   C o n s o r t i l e < / K e y > < / D i a g r a m O b j e c t K e y > < D i a g r a m O b j e c t K e y > < K e y > C o l u m n s \ I m p r e s e   i n d i v i d u a l i   A r t .   3 ,   c o m m a   3   l e t t .   h )   R e g .   C o n s o r t i l e < / K e y > < / D i a g r a m O b j e c t K e y > < D i a g r a m O b j e c t K e y > < K e y > C o l u m n s \ V a l o r e   d e i   b e n i   m o b i l i   A r t .   3 ,   c o m m a   3   l e t t .   i )   R e g .   C o n s o r t i l e < / K e y > < / D i a g r a m O b j e c t K e y > < D i a g r a m O b j e c t K e y > < K e y > C o l u m n s \ F r a n c h i g i a   P a t r i m o n i o   m o b i l i a r e < / K e y > < / D i a g r a m O b j e c t K e y > < D i a g r a m O b j e c t K e y > < K e y > C o l u m n s \ V a l o r e   D i r i t t i   r e a l i   ( e s c l u s a   n u d a   p r o p r i e t � )   A r t .   3 ,   c o m m a   4   l e t t .   a )   R e g .   C o n s o r t i l e < / K e y > < / D i a g r a m O b j e c t K e y > < D i a g r a m O b j e c t K e y > < K e y > C o l u m n s \ V a l o r e   d e i   b e n i   d o n a t i   n e i   c i n q u e   a n n i   p r e c e d e n t i   r i c h i e s t a     A r t .   3 ,   c o m m a   4   l e t t .   b )   R e g .   C o n s o r t i l < / K e y > < / D i a g r a m O b j e c t K e y > < D i a g r a m O b j e c t K e y > < K e y > C o l u m n s \ F r a n c h i g i a   P a t r i m o n i o   m o b i l i a r e 2 < / K e y > < / D i a g r a m O b j e c t K e y > < D i a g r a m O b j e c t K e y > < K e y > C o l u m n s \ T O T .   R E D D I T O < / K e y > < / D i a g r a m O b j e c t K e y > < D i a g r a m O b j e c t K e y > < K e y > C o l u m n s \ T O T   P A T R I M O N I O   M O B I L I A R E < / K e y > < / D i a g r a m O b j e c t K e y > < D i a g r a m O b j e c t K e y > < K e y > C o l u m n s \ T O T   P A T R I M O N I O   I M M O B I L I A R E < / K e y > < / D i a g r a m O b j e c t K e y > < D i a g r a m O b j e c t K e y > < K e y > C o l u m n s \ T O T A L E   A N N U O < / K e y > < / D i a g r a m O b j e c t K e y > < D i a g r a m O b j e c t K e y > < K e y > C o l u m n s \ T O T A L E   M E N S I L E < / K e y > < / D i a g r a m O b j e c t K e y > < D i a g r a m O b j e c t K e y > < K e y > C o l u m n s \ Q U O T A   D I S P O N I B I L I T A ' < / K e y > < / D i a g r a m O b j e c t K e y > < D i a g r a m O b j e c t K e y > < K e y > C o l u m n s \ Q U O T A   D O V U T A   U T E N T E < / K e y > < / D i a g r a m O b j e c t K e y > < D i a g r a m O b j e c t K e y > < K e y > L i n k s \ & l t ; C o l u m n s \ C o n t e g g i o   d i   S T R U T T U R A & g t ; - & l t ; M e a s u r e s \ S T R U T T U R A & g t ; < / K e y > < / D i a g r a m O b j e c t K e y > < D i a g r a m O b j e c t K e y > < K e y > L i n k s \ & l t ; C o l u m n s \ C o n t e g g i o   d i   S T R U T T U R A & g t ; - & l t ; M e a s u r e s \ S T R U T T U R A & g t ; \ C O L U M N < / K e y > < / D i a g r a m O b j e c t K e y > < D i a g r a m O b j e c t K e y > < K e y > L i n k s \ & l t ; C o l u m n s \ C o n t e g g i o   d i   S T R U T T U R A & g t ; - & l t ; M e a s u r e s \ S T R U T T U R A & g t ; \ M E A S U R E < / K e y > < / D i a g r a m O b j e c t K e y > < D i a g r a m O b j e c t K e y > < K e y > L i n k s \ & l t ; C o l u m n s \ S o m m a   d i   Q U O T A   D O V U T A   U T E N T E & g t ; - & l t ; M e a s u r e s \ Q U O T A   D O V U T A   U T E N T E & g t ; < / K e y > < / D i a g r a m O b j e c t K e y > < D i a g r a m O b j e c t K e y > < K e y > L i n k s \ & l t ; C o l u m n s \ S o m m a   d i   Q U O T A   D O V U T A   U T E N T E & g t ; - & l t ; M e a s u r e s \ Q U O T A   D O V U T A   U T E N T E & g t ; \ C O L U M N < / K e y > < / D i a g r a m O b j e c t K e y > < D i a g r a m O b j e c t K e y > < K e y > L i n k s \ & l t ; C o l u m n s \ S o m m a   d i   Q U O T A   D O V U T A   U T E N T E & g t ; - & l t ; M e a s u r e s \ Q U O T A   D O V U T A   U T E N T E & g t ; \ M E A S U R E < / K e y > < / D i a g r a m O b j e c t K e y > < D i a g r a m O b j e c t K e y > < K e y > L i n k s \ & l t ; C o l u m n s \ S o m m a   d i   D E T R A Z I O N I   G E N E R I C H E   O   R E N D I T E   N O N   A L T R I M E N T I   C O N S I D E R A T E   ( e s .   t e r r e n i   a g r i c o l i ) & g t ; - & l t ; M e a s u r e s \ D E T R A Z I O N I   G E N E R I C H E   O   R E N D I T E   N O N   A L T R I M E N T I   C O N S I D E R A T E   ( e s .   t e r r e n i   a g r i c o l i ) & g t ; < / K e y > < / D i a g r a m O b j e c t K e y > < D i a g r a m O b j e c t K e y > < K e y > L i n k s \ & l t ; C o l u m n s \ S o m m a   d i   D E T R A Z I O N I   G E N E R I C H E   O   R E N D I T E   N O N   A L T R I M E N T I   C O N S I D E R A T E   ( e s .   t e r r e n i   a g r i c o l i ) & g t ; - & l t ; M e a s u r e s \ D E T R A Z I O N I   G E N E R I C H E   O   R E N D I T E   N O N   A L T R I M E N T I   C O N S I D E R A T E   ( e s .   t e r r e n i   a g r i c o l i ) & g t ; \ C O L U M N < / K e y > < / D i a g r a m O b j e c t K e y > < D i a g r a m O b j e c t K e y > < K e y > L i n k s \ & l t ; C o l u m n s \ S o m m a   d i   D E T R A Z I O N I   G E N E R I C H E   O   R E N D I T E   N O N   A L T R I M E N T I   C O N S I D E R A T E   ( e s .   t e r r e n i   a g r i c o l i ) & g t ; - & l t ; M e a s u r e s \ D E T R A Z I O N I   G E N E R I C H E   O   R E N D I T E   N O N   A L T R I M E N T I   C O N S I D E R A T E   ( e s .   t e r r e n i   a g r i c o l i ) & g t ; \ M E A S U R E 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 - 1 < / F o c u s R o w > < S e l e c t i o n E n d C o l u m n > - 1 < / S e l e c t i o n E n d C o l u m n > < S e l e c t i o n E n d R o w > - 1 < / S e l e c t i o n E n d R o w > < S e l e c t i o n S t a r t C o l u m n > - 1 < / S e l e c t i o n S t a r t C o l u m n > < S e l e c t i o n S t a r t R o w > - 1 < / 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 M e a s u r e s \ C o n t e g g i o   d i   S T R U T T U R A < / K e y > < / a : K e y > < a : V a l u e   i : t y p e = " M e a s u r e G r i d N o d e V i e w S t a t e " > < C o l u m n > 3 < / C o l u m n > < L a y e d O u t > t r u e < / L a y e d O u t > < W a s U I I n v i s i b l e > t r u e < / W a s U I I n v i s i b l e > < / a : V a l u e > < / a : K e y V a l u e O f D i a g r a m O b j e c t K e y a n y T y p e z b w N T n L X > < a : K e y V a l u e O f D i a g r a m O b j e c t K e y a n y T y p e z b w N T n L X > < a : K e y > < K e y > M e a s u r e s \ C o n t e g g i o   d i   S T R U T T U R A \ T a g I n f o \ F o r m u l a < / K e y > < / a : K e y > < a : V a l u e   i : t y p e = " M e a s u r e G r i d V i e w S t a t e I D i a g r a m T a g A d d i t i o n a l I n f o " / > < / a : K e y V a l u e O f D i a g r a m O b j e c t K e y a n y T y p e z b w N T n L X > < a : K e y V a l u e O f D i a g r a m O b j e c t K e y a n y T y p e z b w N T n L X > < a : K e y > < K e y > M e a s u r e s \ C o n t e g g i o   d i   S T R U T T U R A \ T a g I n f o \ V a l o r e < / K e y > < / a : K e y > < a : V a l u e   i : t y p e = " M e a s u r e G r i d V i e w S t a t e I D i a g r a m T a g A d d i t i o n a l I n f o " / > < / a : K e y V a l u e O f D i a g r a m O b j e c t K e y a n y T y p e z b w N T n L X > < a : K e y V a l u e O f D i a g r a m O b j e c t K e y a n y T y p e z b w N T n L X > < a : K e y > < K e y > M e a s u r e s \ S o m m a   d i   Q U O T A   D O V U T A   U T E N T E < / K e y > < / a : K e y > < a : V a l u e   i : t y p e = " M e a s u r e G r i d N o d e V i e w S t a t e " > < C o l u m n > 2 7 < / C o l u m n > < L a y e d O u t > t r u e < / L a y e d O u t > < W a s U I I n v i s i b l e > t r u e < / W a s U I I n v i s i b l e > < / a : V a l u e > < / a : K e y V a l u e O f D i a g r a m O b j e c t K e y a n y T y p e z b w N T n L X > < a : K e y V a l u e O f D i a g r a m O b j e c t K e y a n y T y p e z b w N T n L X > < a : K e y > < K e y > M e a s u r e s \ S o m m a   d i   Q U O T A   D O V U T A   U T E N T E \ T a g I n f o \ F o r m u l a < / K e y > < / a : K e y > < a : V a l u e   i : t y p e = " M e a s u r e G r i d V i e w S t a t e I D i a g r a m T a g A d d i t i o n a l I n f o " / > < / a : K e y V a l u e O f D i a g r a m O b j e c t K e y a n y T y p e z b w N T n L X > < a : K e y V a l u e O f D i a g r a m O b j e c t K e y a n y T y p e z b w N T n L X > < a : K e y > < K e y > M e a s u r e s \ S o m m a   d i   Q U O T A   D O V U T A   U T E N T E \ T a g I n f o \ V a l o r e < / K e y > < / a : K e y > < a : V a l u e   i : t y p e = " M e a s u r e G r i d V i e w S t a t e I D i a g r a m T a g A d d i t i o n a l I n f o " / > < / a : K e y V a l u e O f D i a g r a m O b j e c t K e y a n y T y p e z b w N T n L X > < a : K e y V a l u e O f D i a g r a m O b j e c t K e y a n y T y p e z b w N T n L X > < a : K e y > < K e y > M e a s u r e s \ S o m m a   d i   D E T R A Z I O N I   G E N E R I C H E   O   R E N D I T E   N O N   A L T R I M E N T I   C O N S I D E R A T E   ( e s .   t e r r e n i   a g r i c o l i ) < / K e y > < / a : K e y > < a : V a l u e   i : t y p e = " M e a s u r e G r i d N o d e V i e w S t a t e " > < C o l u m n > 4 < / C o l u m n > < L a y e d O u t > t r u e < / L a y e d O u t > < W a s U I I n v i s i b l e > t r u e < / W a s U I I n v i s i b l e > < / a : V a l u e > < / a : K e y V a l u e O f D i a g r a m O b j e c t K e y a n y T y p e z b w N T n L X > < a : K e y V a l u e O f D i a g r a m O b j e c t K e y a n y T y p e z b w N T n L X > < a : K e y > < K e y > M e a s u r e s \ S o m m a   d i   D E T R A Z I O N I   G E N E R I C H E   O   R E N D I T E   N O N   A L T R I M E N T I   C O N S I D E R A T E   ( e s .   t e r r e n i   a g r i c o l i ) \ T a g I n f o \ F o r m u l a < / K e y > < / a : K e y > < a : V a l u e   i : t y p e = " M e a s u r e G r i d V i e w S t a t e I D i a g r a m T a g A d d i t i o n a l I n f o " / > < / a : K e y V a l u e O f D i a g r a m O b j e c t K e y a n y T y p e z b w N T n L X > < a : K e y V a l u e O f D i a g r a m O b j e c t K e y a n y T y p e z b w N T n L X > < a : K e y > < K e y > M e a s u r e s \ S o m m a   d i   D E T R A Z I O N I   G E N E R I C H E   O   R E N D I T E   N O N   A L T R I M E N T I   C O N S I D E R A T E   ( e s .   t e r r e n i   a g r i c o l i ) \ T a g I n f o \ V a l o r e < / K e y > < / a : K e y > < a : V a l u e   i : t y p e = " M e a s u r e G r i d V i e w S t a t e I D i a g r a m T a g A d d i t i o n a l I n f o " / > < / a : K e y V a l u e O f D i a g r a m O b j e c t K e y a n y T y p e z b w N T n L X > < a : K e y V a l u e O f D i a g r a m O b j e c t K e y a n y T y p e z b w N T n L X > < a : K e y > < K e y > C o l u m n s \ N O M I N A T I V O < / K e y > < / a : K e y > < a : V a l u e   i : t y p e = " M e a s u r e G r i d N o d e V i e w S t a t e " > < L a y e d O u t > t r u e < / L a y e d O u t > < / a : V a l u e > < / a : K e y V a l u e O f D i a g r a m O b j e c t K e y a n y T y p e z b w N T n L X > < a : K e y V a l u e O f D i a g r a m O b j e c t K e y a n y T y p e z b w N T n L X > < a : K e y > < K e y > C o l u m n s \ C . F . < / K e y > < / a : K e y > < a : V a l u e   i : t y p e = " M e a s u r e G r i d N o d e V i e w S t a t e " > < C o l u m n > 1 < / C o l u m n > < L a y e d O u t > t r u e < / L a y e d O u t > < / a : V a l u e > < / a : K e y V a l u e O f D i a g r a m O b j e c t K e y a n y T y p e z b w N T n L X > < a : K e y V a l u e O f D i a g r a m O b j e c t K e y a n y T y p e z b w N T n L X > < a : K e y > < K e y > C o l u m n s \ C O M U N E   A P P A R T E N E N Z A   C I S A 3 1 < / K e y > < / a : K e y > < a : V a l u e   i : t y p e = " M e a s u r e G r i d N o d e V i e w S t a t e " > < C o l u m n > 2 < / C o l u m n > < L a y e d O u t > t r u e < / L a y e d O u t > < / a : V a l u e > < / a : K e y V a l u e O f D i a g r a m O b j e c t K e y a n y T y p e z b w N T n L X > < a : K e y V a l u e O f D i a g r a m O b j e c t K e y a n y T y p e z b w N T n L X > < a : K e y > < K e y > C o l u m n s \ S T R U T T U R A < / K e y > < / a : K e y > < a : V a l u e   i : t y p e = " M e a s u r e G r i d N o d e V i e w S t a t e " > < C o l u m n > 3 < / C o l u m n > < L a y e d O u t > t r u e < / L a y e d O u t > < / a : V a l u e > < / a : K e y V a l u e O f D i a g r a m O b j e c t K e y a n y T y p e z b w N T n L X > < a : K e y V a l u e O f D i a g r a m O b j e c t K e y a n y T y p e z b w N T n L X > < a : K e y > < K e y > C o l u m n s \ D E T R A Z I O N I   G E N E R I C H E   O   R E N D I T E   N O N   A L T R I M E N T I   C O N S I D E R A T E   ( e s .   t e r r e n i   a g r i c o l i ) < / K e y > < / a : K e y > < a : V a l u e   i : t y p e = " M e a s u r e G r i d N o d e V i e w S t a t e " > < C o l u m n > 4 < / C o l u m n > < L a y e d O u t > t r u e < / L a y e d O u t > < / a : V a l u e > < / a : K e y V a l u e O f D i a g r a m O b j e c t K e y a n y T y p e z b w N T n L X > < a : K e y V a l u e O f D i a g r a m O b j e c t K e y a n y T y p e z b w N T n L X > < a : K e y > < K e y > C o l u m n s \ R e d d i t o     e f f e t i v a m e n t e   p e r c e p i t o     A r t .   3 ,   c o m m a   2   l e t t a )   R e g .   C o n s o r t i l e < / K e y > < / a : K e y > < a : V a l u e   i : t y p e = " M e a s u r e G r i d N o d e V i e w S t a t e " > < C o l u m n > 5 < / C o l u m n > < L a y e d O u t > t r u e < / L a y e d O u t > < / a : V a l u e > < / a : K e y V a l u e O f D i a g r a m O b j e c t K e y a n y T y p e z b w N T n L X > < a : K e y V a l u e O f D i a g r a m O b j e c t K e y a n y T y p e z b w N T n L X > < a : K e y > < K e y > C o l u m n s \ R e d d i t o     f i g u r a t i v o   d e l l e a t t i v i t �   f i n a n z i a r i e   A r t .   3 ,   c o m m a   2   l e t t .   b )   R e g .   C o n s o r t i l e < / K e y > < / a : K e y > < a : V a l u e   i : t y p e = " M e a s u r e G r i d N o d e V i e w S t a t e " > < C o l u m n > 6 < / C o l u m n > < L a y e d O u t > t r u e < / L a y e d O u t > < / a : V a l u e > < / a : K e y V a l u e O f D i a g r a m O b j e c t K e y a n y T y p e z b w N T n L X > < a : K e y V a l u e O f D i a g r a m O b j e c t K e y a n y T y p e z b w N T n L X > < a : K e y > < K e y > C o l u m n s \ P r o v e n t i   d e r i v a n t i   d a   a t t i v i t �   a g r i c o l e   A r t .   3 ,   c o m m a   2   l e t t .   c )   R e g .   C o n s o r t i l e < / K e y > < / a : K e y > < a : V a l u e   i : t y p e = " M e a s u r e G r i d N o d e V i e w S t a t e " > < C o l u m n > 7 < / C o l u m n > < L a y e d O u t > t r u e < / L a y e d O u t > < / a : V a l u e > < / a : K e y V a l u e O f D i a g r a m O b j e c t K e y a n y T y p e z b w N T n L X > < a : K e y V a l u e O f D i a g r a m O b j e c t K e y a n y T y p e z b w N T n L X > < a : K e y > < K e y > C o l u m n s \ d e p o s i t i   e   c o n t i   c o r r e n t i   b a n c a r i   e   p o s t a l i   A r t .   3 ,   c o m m a   3   l e t t .   a )   R e g .   C o n s o r t i l e < / K e y > < / a : K e y > < a : V a l u e   i : t y p e = " M e a s u r e G r i d N o d e V i e w S t a t e " > < C o l u m n > 8 < / C o l u m n > < L a y e d O u t > t r u e < / L a y e d O u t > < / a : V a l u e > < / a : K e y V a l u e O f D i a g r a m O b j e c t K e y a n y T y p e z b w N T n L X > < a : K e y V a l u e O f D i a g r a m O b j e c t K e y a n y T y p e z b w N T n L X > < a : K e y > < K e y > C o l u m n s \ t i t o l i   d i   S a t o ,   o b b l i g a z i o n i ,   e c c . . .   A r t .   3 ,   c o m m a   3   l e t t .   b )   R e g .   C o n s o r t i l e < / K e y > < / a : K e y > < a : V a l u e   i : t y p e = " M e a s u r e G r i d N o d e V i e w S t a t e " > < C o l u m n > 9 < / C o l u m n > < L a y e d O u t > t r u e < / L a y e d O u t > < / a : V a l u e > < / a : K e y V a l u e O f D i a g r a m O b j e c t K e y a n y T y p e z b w N T n L X > < a : K e y V a l u e O f D i a g r a m O b j e c t K e y a n y T y p e z b w N T n L X > < a : K e y > < K e y > C o l u m n s \ A z i o n i   o   O I C R ,   e c c . . .   A r t .   3 ,   c o m m a   3   l e t t .   c )   R e g .   C o n s o r t i l e < / K e y > < / a : K e y > < a : V a l u e   i : t y p e = " M e a s u r e G r i d N o d e V i e w S t a t e " > < C o l u m n > 1 0 < / C o l u m n > < L a y e d O u t > t r u e < / L a y e d O u t > < / a : V a l u e > < / a : K e y V a l u e O f D i a g r a m O b j e c t K e y a n y T y p e z b w N T n L X > < a : K e y V a l u e O f D i a g r a m O b j e c t K e y a n y T y p e z b w N T n L X > < a : K e y > < K e y > C o l u m n s \ P a r t e c i p a z i o n i   a z i o n a r i e   i n   s o c i e t �   q u o t a t e   A r t .   3 ,   c o m m a   3   l e t t .   d )   R e g .   C o n s o r t i l e < / K e y > < / a : K e y > < a : V a l u e   i : t y p e = " M e a s u r e G r i d N o d e V i e w S t a t e " > < C o l u m n > 1 1 < / C o l u m n > < L a y e d O u t > t r u e < / L a y e d O u t > < / a : V a l u e > < / a : K e y V a l u e O f D i a g r a m O b j e c t K e y a n y T y p e z b w N T n L X > < a : K e y V a l u e O f D i a g r a m O b j e c t K e y a n y T y p e z b w N T n L X > < a : K e y > < K e y > C o l u m n s \ P a r t e c i p a z i o n i   a z i o n a r i e   i n   s o c i e t �   n o n   q u o t a t e   A r t .   3 ,   c o m m a   3   l e t t .   e )   R e g .   C o n s o r t i l e < / K e y > < / a : K e y > < a : V a l u e   i : t y p e = " M e a s u r e G r i d N o d e V i e w S t a t e " > < C o l u m n > 1 2 < / C o l u m n > < L a y e d O u t > t r u e < / L a y e d O u t > < / a : V a l u e > < / a : K e y V a l u e O f D i a g r a m O b j e c t K e y a n y T y p e z b w N T n L X > < a : K e y V a l u e O f D i a g r a m O b j e c t K e y a n y T y p e z b w N T n L X > < a : K e y > < K e y > C o l u m n s \ M a s s e   p a t r i m o n i a l i   A r t .   3 ,   c o m m a   3   l e t t .   f )   R e g .   C o n s o r t i l e < / K e y > < / a : K e y > < a : V a l u e   i : t y p e = " M e a s u r e G r i d N o d e V i e w S t a t e " > < C o l u m n > 1 3 < / C o l u m n > < L a y e d O u t > t r u e < / L a y e d O u t > < / a : V a l u e > < / a : K e y V a l u e O f D i a g r a m O b j e c t K e y a n y T y p e z b w N T n L X > < a : K e y V a l u e O f D i a g r a m O b j e c t K e y a n y T y p e z b w N T n L X > < a : K e y > < K e y > C o l u m n s \ A l t i   s t r u m e n t i   e   r a p p o r t i   f i n a n z i a r i   A r t .   3 ,   c o m m a   3   l e t t .   g )   R e g .   C o n s o r t i l e < / K e y > < / a : K e y > < a : V a l u e   i : t y p e = " M e a s u r e G r i d N o d e V i e w S t a t e " > < C o l u m n > 1 4 < / C o l u m n > < L a y e d O u t > t r u e < / L a y e d O u t > < / a : V a l u e > < / a : K e y V a l u e O f D i a g r a m O b j e c t K e y a n y T y p e z b w N T n L X > < a : K e y V a l u e O f D i a g r a m O b j e c t K e y a n y T y p e z b w N T n L X > < a : K e y > < K e y > C o l u m n s \ I m p r e s e   i n d i v i d u a l i   A r t .   3 ,   c o m m a   3   l e t t .   h )   R e g .   C o n s o r t i l e < / K e y > < / a : K e y > < a : V a l u e   i : t y p e = " M e a s u r e G r i d N o d e V i e w S t a t e " > < C o l u m n > 1 5 < / C o l u m n > < L a y e d O u t > t r u e < / L a y e d O u t > < / a : V a l u e > < / a : K e y V a l u e O f D i a g r a m O b j e c t K e y a n y T y p e z b w N T n L X > < a : K e y V a l u e O f D i a g r a m O b j e c t K e y a n y T y p e z b w N T n L X > < a : K e y > < K e y > C o l u m n s \ V a l o r e   d e i   b e n i   m o b i l i   A r t .   3 ,   c o m m a   3   l e t t .   i )   R e g .   C o n s o r t i l e < / K e y > < / a : K e y > < a : V a l u e   i : t y p e = " M e a s u r e G r i d N o d e V i e w S t a t e " > < C o l u m n > 1 6 < / C o l u m n > < L a y e d O u t > t r u e < / L a y e d O u t > < / a : V a l u e > < / a : K e y V a l u e O f D i a g r a m O b j e c t K e y a n y T y p e z b w N T n L X > < a : K e y V a l u e O f D i a g r a m O b j e c t K e y a n y T y p e z b w N T n L X > < a : K e y > < K e y > C o l u m n s \ F r a n c h i g i a   P a t r i m o n i o   m o b i l i a r e < / K e y > < / a : K e y > < a : V a l u e   i : t y p e = " M e a s u r e G r i d N o d e V i e w S t a t e " > < C o l u m n > 1 7 < / C o l u m n > < L a y e d O u t > t r u e < / L a y e d O u t > < / a : V a l u e > < / a : K e y V a l u e O f D i a g r a m O b j e c t K e y a n y T y p e z b w N T n L X > < a : K e y V a l u e O f D i a g r a m O b j e c t K e y a n y T y p e z b w N T n L X > < a : K e y > < K e y > C o l u m n s \ V a l o r e   D i r i t t i   r e a l i   ( e s c l u s a   n u d a   p r o p r i e t � )   A r t .   3 ,   c o m m a   4   l e t t .   a )   R e g .   C o n s o r t i l e < / K e y > < / a : K e y > < a : V a l u e   i : t y p e = " M e a s u r e G r i d N o d e V i e w S t a t e " > < C o l u m n > 1 8 < / C o l u m n > < L a y e d O u t > t r u e < / L a y e d O u t > < / a : V a l u e > < / a : K e y V a l u e O f D i a g r a m O b j e c t K e y a n y T y p e z b w N T n L X > < a : K e y V a l u e O f D i a g r a m O b j e c t K e y a n y T y p e z b w N T n L X > < a : K e y > < K e y > C o l u m n s \ V a l o r e   d e i   b e n i   d o n a t i   n e i   c i n q u e   a n n i   p r e c e d e n t i   r i c h i e s t a     A r t .   3 ,   c o m m a   4   l e t t .   b )   R e g .   C o n s o r t i l < / K e y > < / a : K e y > < a : V a l u e   i : t y p e = " M e a s u r e G r i d N o d e V i e w S t a t e " > < C o l u m n > 1 9 < / C o l u m n > < L a y e d O u t > t r u e < / L a y e d O u t > < / a : V a l u e > < / a : K e y V a l u e O f D i a g r a m O b j e c t K e y a n y T y p e z b w N T n L X > < a : K e y V a l u e O f D i a g r a m O b j e c t K e y a n y T y p e z b w N T n L X > < a : K e y > < K e y > C o l u m n s \ F r a n c h i g i a   P a t r i m o n i o   m o b i l i a r e 2 < / K e y > < / a : K e y > < a : V a l u e   i : t y p e = " M e a s u r e G r i d N o d e V i e w S t a t e " > < C o l u m n > 2 0 < / C o l u m n > < L a y e d O u t > t r u e < / L a y e d O u t > < / a : V a l u e > < / a : K e y V a l u e O f D i a g r a m O b j e c t K e y a n y T y p e z b w N T n L X > < a : K e y V a l u e O f D i a g r a m O b j e c t K e y a n y T y p e z b w N T n L X > < a : K e y > < K e y > C o l u m n s \ T O T .   R E D D I T O < / K e y > < / a : K e y > < a : V a l u e   i : t y p e = " M e a s u r e G r i d N o d e V i e w S t a t e " > < C o l u m n > 2 1 < / C o l u m n > < L a y e d O u t > t r u e < / L a y e d O u t > < / a : V a l u e > < / a : K e y V a l u e O f D i a g r a m O b j e c t K e y a n y T y p e z b w N T n L X > < a : K e y V a l u e O f D i a g r a m O b j e c t K e y a n y T y p e z b w N T n L X > < a : K e y > < K e y > C o l u m n s \ T O T   P A T R I M O N I O   M O B I L I A R E < / K e y > < / a : K e y > < a : V a l u e   i : t y p e = " M e a s u r e G r i d N o d e V i e w S t a t e " > < C o l u m n > 2 2 < / C o l u m n > < L a y e d O u t > t r u e < / L a y e d O u t > < / a : V a l u e > < / a : K e y V a l u e O f D i a g r a m O b j e c t K e y a n y T y p e z b w N T n L X > < a : K e y V a l u e O f D i a g r a m O b j e c t K e y a n y T y p e z b w N T n L X > < a : K e y > < K e y > C o l u m n s \ T O T   P A T R I M O N I O   I M M O B I L I A R E < / K e y > < / a : K e y > < a : V a l u e   i : t y p e = " M e a s u r e G r i d N o d e V i e w S t a t e " > < C o l u m n > 2 3 < / C o l u m n > < L a y e d O u t > t r u e < / L a y e d O u t > < / a : V a l u e > < / a : K e y V a l u e O f D i a g r a m O b j e c t K e y a n y T y p e z b w N T n L X > < a : K e y V a l u e O f D i a g r a m O b j e c t K e y a n y T y p e z b w N T n L X > < a : K e y > < K e y > C o l u m n s \ T O T A L E   A N N U O < / K e y > < / a : K e y > < a : V a l u e   i : t y p e = " M e a s u r e G r i d N o d e V i e w S t a t e " > < C o l u m n > 2 4 < / C o l u m n > < L a y e d O u t > t r u e < / L a y e d O u t > < / a : V a l u e > < / a : K e y V a l u e O f D i a g r a m O b j e c t K e y a n y T y p e z b w N T n L X > < a : K e y V a l u e O f D i a g r a m O b j e c t K e y a n y T y p e z b w N T n L X > < a : K e y > < K e y > C o l u m n s \ T O T A L E   M E N S I L E < / K e y > < / a : K e y > < a : V a l u e   i : t y p e = " M e a s u r e G r i d N o d e V i e w S t a t e " > < C o l u m n > 2 5 < / C o l u m n > < L a y e d O u t > t r u e < / L a y e d O u t > < / a : V a l u e > < / a : K e y V a l u e O f D i a g r a m O b j e c t K e y a n y T y p e z b w N T n L X > < a : K e y V a l u e O f D i a g r a m O b j e c t K e y a n y T y p e z b w N T n L X > < a : K e y > < K e y > C o l u m n s \ Q U O T A   D I S P O N I B I L I T A ' < / K e y > < / a : K e y > < a : V a l u e   i : t y p e = " M e a s u r e G r i d N o d e V i e w S t a t e " > < C o l u m n > 2 6 < / C o l u m n > < L a y e d O u t > t r u e < / L a y e d O u t > < / a : V a l u e > < / a : K e y V a l u e O f D i a g r a m O b j e c t K e y a n y T y p e z b w N T n L X > < a : K e y V a l u e O f D i a g r a m O b j e c t K e y a n y T y p e z b w N T n L X > < a : K e y > < K e y > C o l u m n s \ Q U O T A   D O V U T A   U T E N T E < / K e y > < / a : K e y > < a : V a l u e   i : t y p e = " M e a s u r e G r i d N o d e V i e w S t a t e " > < C o l u m n > 2 7 < / C o l u m n > < L a y e d O u t > t r u e < / L a y e d O u t > < / a : V a l u e > < / a : K e y V a l u e O f D i a g r a m O b j e c t K e y a n y T y p e z b w N T n L X > < a : K e y V a l u e O f D i a g r a m O b j e c t K e y a n y T y p e z b w N T n L X > < a : K e y > < K e y > L i n k s \ & l t ; C o l u m n s \ C o n t e g g i o   d i   S T R U T T U R A & g t ; - & l t ; M e a s u r e s \ S T R U T T U R A & g t ; < / K e y > < / a : K e y > < a : V a l u e   i : t y p e = " M e a s u r e G r i d V i e w S t a t e I D i a g r a m L i n k " / > < / a : K e y V a l u e O f D i a g r a m O b j e c t K e y a n y T y p e z b w N T n L X > < a : K e y V a l u e O f D i a g r a m O b j e c t K e y a n y T y p e z b w N T n L X > < a : K e y > < K e y > L i n k s \ & l t ; C o l u m n s \ C o n t e g g i o   d i   S T R U T T U R A & g t ; - & l t ; M e a s u r e s \ S T R U T T U R A & g t ; \ C O L U M N < / K e y > < / a : K e y > < a : V a l u e   i : t y p e = " M e a s u r e G r i d V i e w S t a t e I D i a g r a m L i n k E n d p o i n t " / > < / a : K e y V a l u e O f D i a g r a m O b j e c t K e y a n y T y p e z b w N T n L X > < a : K e y V a l u e O f D i a g r a m O b j e c t K e y a n y T y p e z b w N T n L X > < a : K e y > < K e y > L i n k s \ & l t ; C o l u m n s \ C o n t e g g i o   d i   S T R U T T U R A & g t ; - & l t ; M e a s u r e s \ S T R U T T U R A & g t ; \ M E A S U R E < / K e y > < / a : K e y > < a : V a l u e   i : t y p e = " M e a s u r e G r i d V i e w S t a t e I D i a g r a m L i n k E n d p o i n t " / > < / a : K e y V a l u e O f D i a g r a m O b j e c t K e y a n y T y p e z b w N T n L X > < a : K e y V a l u e O f D i a g r a m O b j e c t K e y a n y T y p e z b w N T n L X > < a : K e y > < K e y > L i n k s \ & l t ; C o l u m n s \ S o m m a   d i   Q U O T A   D O V U T A   U T E N T E & g t ; - & l t ; M e a s u r e s \ Q U O T A   D O V U T A   U T E N T E & g t ; < / K e y > < / a : K e y > < a : V a l u e   i : t y p e = " M e a s u r e G r i d V i e w S t a t e I D i a g r a m L i n k " / > < / a : K e y V a l u e O f D i a g r a m O b j e c t K e y a n y T y p e z b w N T n L X > < a : K e y V a l u e O f D i a g r a m O b j e c t K e y a n y T y p e z b w N T n L X > < a : K e y > < K e y > L i n k s \ & l t ; C o l u m n s \ S o m m a   d i   Q U O T A   D O V U T A   U T E N T E & g t ; - & l t ; M e a s u r e s \ Q U O T A   D O V U T A   U T E N T E & g t ; \ C O L U M N < / K e y > < / a : K e y > < a : V a l u e   i : t y p e = " M e a s u r e G r i d V i e w S t a t e I D i a g r a m L i n k E n d p o i n t " / > < / a : K e y V a l u e O f D i a g r a m O b j e c t K e y a n y T y p e z b w N T n L X > < a : K e y V a l u e O f D i a g r a m O b j e c t K e y a n y T y p e z b w N T n L X > < a : K e y > < K e y > L i n k s \ & l t ; C o l u m n s \ S o m m a   d i   Q U O T A   D O V U T A   U T E N T E & g t ; - & l t ; M e a s u r e s \ Q U O T A   D O V U T A   U T E N T E & g t ; \ M E A S U R E < / K e y > < / a : K e y > < a : V a l u e   i : t y p e = " M e a s u r e G r i d V i e w S t a t e I D i a g r a m L i n k E n d p o i n t " / > < / a : K e y V a l u e O f D i a g r a m O b j e c t K e y a n y T y p e z b w N T n L X > < a : K e y V a l u e O f D i a g r a m O b j e c t K e y a n y T y p e z b w N T n L X > < a : K e y > < K e y > L i n k s \ & l t ; C o l u m n s \ S o m m a   d i   D E T R A Z I O N I   G E N E R I C H E   O   R E N D I T E   N O N   A L T R I M E N T I   C O N S I D E R A T E   ( e s .   t e r r e n i   a g r i c o l i ) & g t ; - & l t ; M e a s u r e s \ D E T R A Z I O N I   G E N E R I C H E   O   R E N D I T E   N O N   A L T R I M E N T I   C O N S I D E R A T E   ( e s .   t e r r e n i   a g r i c o l i ) & g t ; < / K e y > < / a : K e y > < a : V a l u e   i : t y p e = " M e a s u r e G r i d V i e w S t a t e I D i a g r a m L i n k " / > < / a : K e y V a l u e O f D i a g r a m O b j e c t K e y a n y T y p e z b w N T n L X > < a : K e y V a l u e O f D i a g r a m O b j e c t K e y a n y T y p e z b w N T n L X > < a : K e y > < K e y > L i n k s \ & l t ; C o l u m n s \ S o m m a   d i   D E T R A Z I O N I   G E N E R I C H E   O   R E N D I T E   N O N   A L T R I M E N T I   C O N S I D E R A T E   ( e s .   t e r r e n i   a g r i c o l i ) & g t ; - & l t ; M e a s u r e s \ D E T R A Z I O N I   G E N E R I C H E   O   R E N D I T E   N O N   A L T R I M E N T I   C O N S I D E R A T E   ( e s .   t e r r e n i   a g r i c o l i ) & g t ; \ C O L U M N < / K e y > < / a : K e y > < a : V a l u e   i : t y p e = " M e a s u r e G r i d V i e w S t a t e I D i a g r a m L i n k E n d p o i n t " / > < / a : K e y V a l u e O f D i a g r a m O b j e c t K e y a n y T y p e z b w N T n L X > < a : K e y V a l u e O f D i a g r a m O b j e c t K e y a n y T y p e z b w N T n L X > < a : K e y > < K e y > L i n k s \ & l t ; C o l u m n s \ S o m m a   d i   D E T R A Z I O N I   G E N E R I C H E   O   R E N D I T E   N O N   A L T R I M E N T I   C O N S I D E R A T E   ( e s .   t e r r e n i   a g r i c o l i ) & g t ; - & l t ; M e a s u r e s \ D E T R A Z I O N I   G E N E R I C H E   O   R E N D I T E   N O N   A L T R I M E N T I   C O N S I D E R A T E   ( e s .   t e r r e n i   a g r i c o l i ) & g t ; \ M E A S U R E < / K e y > < / a : K e y > < a : V a l u e   i : t y p e = " M e a s u r e G r i d V i e w S t a t e I D i a g r a m L i n k E n d p o i n t " / > < / a : K e y V a l u e O f D i a g r a m O b j e c t K e y a n y T y p e z b w N T n L X > < / V i e w S t a t e s > < / D i a g r a m M a n a g e r . S e r i a l i z a b l e D i a g r a m > < / A r r a y O f D i a g r a m M a n a g e r . S e r i a l i z a b l e D i a g r a m > ] ] > < / 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 A n a g _ P r e s t a z i o n e < / K e y > < V a l u e   x m l n s : a = " h t t p : / / s c h e m a s . d a t a c o n t r a c t . o r g / 2 0 0 4 / 0 7 / M i c r o s o f t . A n a l y s i s S e r v i c e s . C o m m o n " > < a : H a s F o c u s > t r u e < / a : H a s F o c u s > < a : S i z e A t D p i 9 6 > 1 1 3 < / a : S i z e A t D p i 9 6 > < a : V i s i b l e > t r u e < / a : V i s i b l e > < / V a l u e > < / K e y V a l u e O f s t r i n g S a n d b o x E d i t o r . M e a s u r e G r i d S t a t e S c d E 3 5 R y > < K e y V a l u e O f s t r i n g S a n d b o x E d i t o r . M e a s u r e G r i d S t a t e S c d E 3 5 R y > < K e y > A n a g _ G e s t o r e < / K e y > < V a l u e   x m l n s : a = " h t t p : / / s c h e m a s . d a t a c o n t r a c t . o r g / 2 0 0 4 / 0 7 / M i c r o s o f t . A n a l y s i s S e r v i c e s . C o m m o n " > < a : H a s F o c u s > t r u e < / a : H a s F o c u s > < a : S i z e A t D p i 9 6 > 1 1 3 < / a : S i z e A t D p i 9 6 > < a : V i s i b l e > t r u e < / a : V i s i b l e > < / V a l u e > < / K e y V a l u e O f s t r i n g S a n d b o x E d i t o r . M e a s u r e G r i d S t a t e S c d E 3 5 R y > < K e y V a l u e O f s t r i n g S a n d b o x E d i t o r . M e a s u r e G r i d S t a t e S c d E 3 5 R y > < K e y > A n a g _ R e s i d e n z e < / K e y > < V a l u e   x m l n s : a = " h t t p : / / s c h e m a s . d a t a c o n t r a c t . o r g / 2 0 0 4 / 0 7 / M i c r o s o f t . A n a l y s i s S e r v i c e s . C o m m o n " > < a : H a s F o c u s > t r u e < / a : H a s F o c u s > < a : S i z e A t D p i 9 6 > 1 1 3 < / a : S i z e A t D p i 9 6 > < a : V i s i b l e > t r u e < / a : V i s i b l e > < / V a l u e > < / K e y V a l u e O f s t r i n g S a n d b o x E d i t o r . M e a s u r e G r i d S t a t e S c d E 3 5 R y > < K e y V a l u e O f s t r i n g S a n d b o x E d i t o r . M e a s u r e G r i d S t a t e S c d E 3 5 R y > < K e y > A n a g _ A s s i s t i t i < / K e y > < V a l u e   x m l n s : a = " h t t p : / / s c h e m a s . d a t a c o n t r a c t . o r g / 2 0 0 4 / 0 7 / M i c r o s o f t . A n a l y s i s S e r v i c e s . C o m m o n " > < a : H a s F o c u s > f a l s e 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 A n a g _ G e s t o r e 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 A n a g _ G e s t o r e 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 C o l u m n s \ G E S T O R E < / K e y > < / a : K e y > < a : V a l u e   i : t y p e = " T a b l e W i d g e t B a s e V i e w S t a t e " / > < / a : K e y V a l u e O f D i a g r a m O b j e c t K e y a n y T y p e z b w N T n L X > < a : K e y V a l u e O f D i a g r a m O b j e c t K e y a n y T y p e z b w N T n L X > < a : K e y > < K e y > C o l u m n s \ C . I . G . < / K e y > < / a : K e y > < a : V a l u e   i : t y p e = " T a b l e W i d g e t B a s e V i e w S t a t e " / > < / a : K e y V a l u e O f D i a g r a m O b j e c t K e y a n y T y p e z b w N T n L X > < a : K e y V a l u e O f D i a g r a m O b j e c t K e y a n y T y p e z b w N T n L X > < a : K e y > < K e y > C o l u m n s \ I N D I R I Z Z O   G E S T O R E < / K e y > < / a : K e y > < a : V a l u e   i : t y p e = " T a b l e W i d g e t B a s e V i e w S t a t e " / > < / a : K e y V a l u e O f D i a g r a m O b j e c t K e y a n y T y p e z b w N T n L X > < a : K e y V a l u e O f D i a g r a m O b j e c t K e y a n y T y p e z b w N T n L X > < a : K e y > < K e y > C o l u m n s \ P . I V A   G E S T O R E < / K e y > < / a : K e y > < a : V a l u e   i : t y p e = " T a b l e W i d g e t B a s e V i e w S t a t e " / > < / a : K e y V a l u e O f D i a g r a m O b j e c t K e y a n y T y p e z b w N T n L X > < a : K e y V a l u e O f D i a g r a m O b j e c t K e y a n y T y p e z b w N T n L X > < a : K e y > < K e y > C o l u m n s \ D e n o m i n a z i o n e < / K e y > < / a : K e y > < a : V a l u e   i : t y p e = " T a b l e W i d g e t B a s e V i e w S t a t e " / > < / a : K e y V a l u e O f D i a g r a m O b j e c t K e y a n y T y p e z b w N T n L X > < a : K e y V a l u e O f D i a g r a m O b j e c t K e y a n y T y p e z b w N T n L X > < a : K e y > < K e y > C o l u m n s \ T i p o   p r e s i d i o < / K e y > < / a : K e y > < a : V a l u e   i : t y p e = " T a b l e W i d g e t B a s e V i e w S t a t e " / > < / a : K e y V a l u e O f D i a g r a m O b j e c t K e y a n y T y p e z b w N T n L X > < a : K e y V a l u e O f D i a g r a m O b j e c t K e y a n y T y p e z b w N T n L X > < a : K e y > < K e y > C o l u m n s \ A S L < / K e y > < / a : K e y > < a : V a l u e   i : t y p e = " T a b l e W i d g e t B a s e V i e w S t a t e " / > < / a : K e y V a l u e O f D i a g r a m O b j e c t K e y a n y T y p e z b w N T n L X > < a : K e y V a l u e O f D i a g r a m O b j e c t K e y a n y T y p e z b w N T n L X > < a : K e y > < K e y > C o l u m n s \ P r o v i n c i a < / K e y > < / a : K e y > < a : V a l u e   i : t y p e = " T a b l e W i d g e t B a s e V i e w S t a t e " / > < / a : K e y V a l u e O f D i a g r a m O b j e c t K e y a n y T y p e z b w N T n L X > < a : K e y V a l u e O f D i a g r a m O b j e c t K e y a n y T y p e z b w N T n L X > < a : K e y > < K e y > C o l u m n s \ C o m u n e < / K e y > < / a : K e y > < a : V a l u e   i : t y p e = " T a b l e W i d g e t B a s e V i e w S t a t e " / > < / a : K e y V a l u e O f D i a g r a m O b j e c t K e y a n y T y p e z b w N T n L X > < a : K e y V a l u e O f D i a g r a m O b j e c t K e y a n y T y p e z b w N T n L X > < a : K e y > < K e y > C o l u m n s \ I n d i r i z z o < / K e y > < / a : K e y > < a : V a l u e   i : t y p e = " T a b l e W i d g e t B a s e V i e w S t a t e " / > < / a : K e y V a l u e O f D i a g r a m O b j e c t K e y a n y T y p e z b w N T n L X > < a : K e y V a l u e O f D i a g r a m O b j e c t K e y a n y T y p e z b w N T n L X > < a : K e y > < K e y > C o l u m n s \ V i a < / K e y > < / a : K e y > < a : V a l u e   i : t y p e = " T a b l e W i d g e t B a s e V i e w S t a t e " / > < / a : K e y V a l u e O f D i a g r a m O b j e c t K e y a n y T y p e z b w N T n L X > < a : K e y V a l u e O f D i a g r a m O b j e c t K e y a n y T y p e z b w N T n L X > < a : K e y > < K e y > C o l u m n s \ C i t t � < / K e y > < / a : K e y > < a : V a l u e   i : t y p e = " T a b l e W i d g e t B a s e V i e w S t a t e " / > < / a : K e y V a l u e O f D i a g r a m O b j e c t K e y a n y T y p e z b w N T n L X > < a : K e y V a l u e O f D i a g r a m O b j e c t K e y a n y T y p e z b w N T n L X > < a : K e y > < K e y > C o l u m n s \ T i p o   S t r u t t u r a < / K e y > < / a : K e y > < a : V a l u e   i : t y p e = " T a b l e W i d g e t B a s e V i e w S t a t e " / > < / a : K e y V a l u e O f D i a g r a m O b j e c t K e y a n y T y p e z b w N T n L X > < a : K e y V a l u e O f D i a g r a m O b j e c t K e y a n y T y p e z b w N T n L X > < a : K e y > < K e y > C o l u m n s \ T e l e f o n o < / 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 C o l u m n s \ T i p o l o g i a   U t e n z a < / K e y > < / a : K e y > < a : V a l u e   i : t y p e = " T a b l e W i d g e t B a s e V i e w S t a t e " / > < / a : K e y V a l u e O f D i a g r a m O b j e c t K e y a n y T y p e z b w N T n L X > < a : K e y V a l u e O f D i a g r a m O b j e c t K e y a n y T y p e z b w N T n L X > < a : K e y > < K e y > C o l u m n s \ A n z i a n i   A l z h e i m e r < / K e y > < / a : K e y > < a : V a l u e   i : t y p e = " T a b l e W i d g e t B a s e V i e w S t a t e " / > < / a : K e y V a l u e O f D i a g r a m O b j e c t K e y a n y T y p e z b w N T n L X > < a : K e y V a l u e O f D i a g r a m O b j e c t K e y a n y T y p e z b w N T n L X > < a : K e y > < K e y > C o l u m n s \ T i p o l o g i a   T i t o l a r e   A u t . < / K e y > < / a : K e y > < a : V a l u e   i : t y p e = " T a b l e W i d g e t B a s e V i e w S t a t e " / > < / a : K e y V a l u e O f D i a g r a m O b j e c t K e y a n y T y p e z b w N T n L X > < a : K e y V a l u e O f D i a g r a m O b j e c t K e y a n y T y p e z b w N T n L X > < a : K e y > < K e y > C o l u m n s \ T i t o l a r e   A u t o r i z z a z i o n e < / K e y > < / a : K e y > < a : V a l u e   i : t y p e = " T a b l e W i d g e t B a s e V i e w S t a t e " / > < / a : K e y V a l u e O f D i a g r a m O b j e c t K e y a n y T y p e z b w N T n L X > < a : K e y V a l u e O f D i a g r a m O b j e c t K e y a n y T y p e z b w N T n L X > < a : K e y > < K e y > C o l u m n s \ P o s t i   L e t t o   r e s i d e n z i a l e < / K e y > < / a : K e y > < a : V a l u e   i : t y p e = " T a b l e W i d g e t B a s e V i e w S t a t e " / > < / a : K e y V a l u e O f D i a g r a m O b j e c t K e y a n y T y p e z b w N T n L X > < a : K e y V a l u e O f D i a g r a m O b j e c t K e y a n y T y p e z b w N T n L X > < a : K e y > < K e y > C o l u m n s \ P o s t i   c e n t r o   d i u r n o < / K e y > < / a : K e y > < a : V a l u e   i : t y p e = " T a b l e W i d g e t B a s e V i e w S t a t e " / > < / a : K e y V a l u e O f D i a g r a m O b j e c t K e y a n y T y p e z b w N T n L X > < a : K e y V a l u e O f D i a g r a m O b j e c t K e y a n y T y p e z b w N T n L X > < a : K e y > < K e y > C o l u m n s \ P o s t i   R A < / K e y > < / a : K e y > < a : V a l u e   i : t y p e = " T a b l e W i d g e t B a s e V i e w S t a t e " / > < / a : K e y V a l u e O f D i a g r a m O b j e c t K e y a n y T y p e z b w N T n L X > < a : K e y V a l u e O f D i a g r a m O b j e c t K e y a n y T y p e z b w N T n L X > < a : K e y > < K e y > C o l u m n s \ P o s t i   R A A < / K e y > < / a : K e y > < a : V a l u e   i : t y p e = " T a b l e W i d g e t B a s e V i e w S t a t e " / > < / a : K e y V a l u e O f D i a g r a m O b j e c t K e y a n y T y p e z b w N T n L X > < a : K e y V a l u e O f D i a g r a m O b j e c t K e y a n y T y p e z b w N T n L X > < a : K e y > < K e y > C o l u m n s \ P o s t i   R A B < / K e y > < / a : K e y > < a : V a l u e   i : t y p e = " T a b l e W i d g e t B a s e V i e w S t a t e " / > < / a : K e y V a l u e O f D i a g r a m O b j e c t K e y a n y T y p e z b w N T n L X > < a : K e y V a l u e O f D i a g r a m O b j e c t K e y a n y T y p e z b w N T n L X > < a : K e y > < K e y > C o l u m n s \ P o s t i   R S A   o   R A F < / K e y > < / a : K e y > < a : V a l u e   i : t y p e = " T a b l e W i d g e t B a s e V i e w S t a t e " / > < / a : K e y V a l u e O f D i a g r a m O b j e c t K e y a n y T y p e z b w N T n L X > < a : K e y V a l u e O f D i a g r a m O b j e c t K e y a n y T y p e z b w N T n L X > < a : K e y > < K e y > C o l u m n s \ P o s t i   N A   o   N A T < / K e y > < / a : K e y > < a : V a l u e   i : t y p e = " T a b l e W i d g e t B a s e V i e w S t a t e " / > < / a : K e y V a l u e O f D i a g r a m O b j e c t K e y a n y T y p e z b w N T n L X > < a : K e y V a l u e O f D i a g r a m O b j e c t K e y a n y T y p e z b w N T n L X > < a : K e y > < K e y > C o l u m n s \ P o s t i   A l t r o < / K e y > < / a : K e y > < a : V a l u e   i : t y p e = " T a b l e W i d g e t B a s e V i e w S t a t e " / > < / a : K e y V a l u e O f D i a g r a m O b j e c t K e y a n y T y p e z b w N T n L X > < a : K e y V a l u e O f D i a g r a m O b j e c t K e y a n y T y p e z b w N T n L X > < a : K e y > < K e y > C o l u m n s \ P o s t i   p e r   d i s a b i l i < / K e y > < / a : K e y > < a : V a l u e   i : t y p e = " T a b l e W i d g e t B a s e V i e w S t a t e " / > < / a : K e y V a l u e O f D i a g r a m O b j e c t K e y a n y T y p e z b w N T n L X > < a : K e y V a l u e O f D i a g r a m O b j e c t K e y a n y T y p e z b w N T n L X > < a : K e y > < K e y > C o l u m n s \ S t r u t t u r a   A c c r e d i t a t a < / K e y > < / a : K e y > < a : V a l u e   i : t y p e = " T a b l e W i d g e t B a s e V i e w S t a t e " / > < / a : K e y V a l u e O f D i a g r a m O b j e c t K e y a n y T y p e z b w N T n L X > < a : K e y V a l u e O f D i a g r a m O b j e c t K e y a n y T y p e z b w N T n L X > < a : K e y > < K e y > C o l u m n s \ P o s t i   a c c r e d i t a t i < / K e y > < / a : K e y > < a : V a l u e   i : t y p e = " T a b l e W i d g e t B a s e V i e w S t a t e " / > < / a : K e y V a l u e O f D i a g r a m O b j e c t K e y a n y T y p e z b w N T n L X > < a : K e y V a l u e O f D i a g r a m O b j e c t K e y a n y T y p e z b w N T n L X > < a : K e y > < K e y > C o l u m n s \ S t r u t t u r e   C I S A 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 A n a g _ R e s i d e n z e 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 A n a g _ R e s i d e n z e 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 C o l u m n s \ D e n o m i n a z i o n e < / K e y > < / a : K e y > < a : V a l u e   i : t y p e = " T a b l e W i d g e t B a s e V i e w S t a t e " / > < / a : K e y V a l u e O f D i a g r a m O b j e c t K e y a n y T y p e z b w N T n L X > < a : K e y V a l u e O f D i a g r a m O b j e c t K e y a n y T y p e z b w N T n L X > < a : K e y > < K e y > C o l u m n s \ T i p o   p r e s i d i o < / K e y > < / a : K e y > < a : V a l u e   i : t y p e = " T a b l e W i d g e t B a s e V i e w S t a t e " / > < / a : K e y V a l u e O f D i a g r a m O b j e c t K e y a n y T y p e z b w N T n L X > < a : K e y V a l u e O f D i a g r a m O b j e c t K e y a n y T y p e z b w N T n L X > < a : K e y > < K e y > C o l u m n s \ A S L < / K e y > < / a : K e y > < a : V a l u e   i : t y p e = " T a b l e W i d g e t B a s e V i e w S t a t e " / > < / a : K e y V a l u e O f D i a g r a m O b j e c t K e y a n y T y p e z b w N T n L X > < a : K e y V a l u e O f D i a g r a m O b j e c t K e y a n y T y p e z b w N T n L X > < a : K e y > < K e y > C o l u m n s \ P r o v i n c i a < / K e y > < / a : K e y > < a : V a l u e   i : t y p e = " T a b l e W i d g e t B a s e V i e w S t a t e " / > < / a : K e y V a l u e O f D i a g r a m O b j e c t K e y a n y T y p e z b w N T n L X > < a : K e y V a l u e O f D i a g r a m O b j e c t K e y a n y T y p e z b w N T n L X > < a : K e y > < K e y > C o l u m n s \ C o m u n e < / K e y > < / a : K e y > < a : V a l u e   i : t y p e = " T a b l e W i d g e t B a s e V i e w S t a t e " / > < / a : K e y V a l u e O f D i a g r a m O b j e c t K e y a n y T y p e z b w N T n L X > < a : K e y V a l u e O f D i a g r a m O b j e c t K e y a n y T y p e z b w N T n L X > < a : K e y > < K e y > C o l u m n s \ I n d i r i z z o < / K e y > < / a : K e y > < a : V a l u e   i : t y p e = " T a b l e W i d g e t B a s e V i e w S t a t e " / > < / a : K e y V a l u e O f D i a g r a m O b j e c t K e y a n y T y p e z b w N T n L X > < a : K e y V a l u e O f D i a g r a m O b j e c t K e y a n y T y p e z b w N T n L X > < a : K e y > < K e y > C o l u m n s \ V i a < / K e y > < / a : K e y > < a : V a l u e   i : t y p e = " T a b l e W i d g e t B a s e V i e w S t a t e " / > < / a : K e y V a l u e O f D i a g r a m O b j e c t K e y a n y T y p e z b w N T n L X > < a : K e y V a l u e O f D i a g r a m O b j e c t K e y a n y T y p e z b w N T n L X > < a : K e y > < K e y > C o l u m n s \ C i t t � < / K e y > < / a : K e y > < a : V a l u e   i : t y p e = " T a b l e W i d g e t B a s e V i e w S t a t e " / > < / a : K e y V a l u e O f D i a g r a m O b j e c t K e y a n y T y p e z b w N T n L X > < a : K e y V a l u e O f D i a g r a m O b j e c t K e y a n y T y p e z b w N T n L X > < a : K e y > < K e y > C o l u m n s \ T i p o   S t r u t t u r a < / K e y > < / a : K e y > < a : V a l u e   i : t y p e = " T a b l e W i d g e t B a s e V i e w S t a t e " / > < / a : K e y V a l u e O f D i a g r a m O b j e c t K e y a n y T y p e z b w N T n L X > < a : K e y V a l u e O f D i a g r a m O b j e c t K e y a n y T y p e z b w N T n L X > < a : K e y > < K e y > C o l u m n s \ T e l e f o n o < / K e y > < / a : K e y > < a : V a l u e   i : t y p e = " T a b l e W i d g e t B a s e V i e w S t a t e " / > < / a : K e y V a l u e O f D i a g r a m O b j e c t K e y a n y T y p e z b w N T n L X > < a : K e y V a l u e O f D i a g r a m O b j e c t K e y a n y T y p e z b w N T n L X > < a : K e y > < K e y > C o l u m n s \ E - m a i l < / K e y > < / a : K e y > < a : V a l u e   i : t y p e = " T a b l e W i d g e t B a s e V i e w S t a t e " / > < / a : K e y V a l u e O f D i a g r a m O b j e c t K e y a n y T y p e z b w N T n L X > < a : K e y V a l u e O f D i a g r a m O b j e c t K e y a n y T y p e z b w N T n L X > < a : K e y > < K e y > C o l u m n s \ T i p o l o g i a   U t e n z a < / K e y > < / a : K e y > < a : V a l u e   i : t y p e = " T a b l e W i d g e t B a s e V i e w S t a t e " / > < / a : K e y V a l u e O f D i a g r a m O b j e c t K e y a n y T y p e z b w N T n L X > < a : K e y V a l u e O f D i a g r a m O b j e c t K e y a n y T y p e z b w N T n L X > < a : K e y > < K e y > C o l u m n s \ A n z i a n i   A l z h e i m e r < / K e y > < / a : K e y > < a : V a l u e   i : t y p e = " T a b l e W i d g e t B a s e V i e w S t a t e " / > < / a : K e y V a l u e O f D i a g r a m O b j e c t K e y a n y T y p e z b w N T n L X > < a : K e y V a l u e O f D i a g r a m O b j e c t K e y a n y T y p e z b w N T n L X > < a : K e y > < K e y > C o l u m n s \ T i p o l o g i a   T i t o l a r e   A u t . < / K e y > < / a : K e y > < a : V a l u e   i : t y p e = " T a b l e W i d g e t B a s e V i e w S t a t e " / > < / a : K e y V a l u e O f D i a g r a m O b j e c t K e y a n y T y p e z b w N T n L X > < a : K e y V a l u e O f D i a g r a m O b j e c t K e y a n y T y p e z b w N T n L X > < a : K e y > < K e y > C o l u m n s \ T i t o l a r e   A u t o r i z z a z i o n e < / K e y > < / a : K e y > < a : V a l u e   i : t y p e = " T a b l e W i d g e t B a s e V i e w S t a t e " / > < / a : K e y V a l u e O f D i a g r a m O b j e c t K e y a n y T y p e z b w N T n L X > < a : K e y V a l u e O f D i a g r a m O b j e c t K e y a n y T y p e z b w N T n L X > < a : K e y > < K e y > C o l u m n s \ P o s t i   L e t t o   r e s i d e n z i a l e < / K e y > < / a : K e y > < a : V a l u e   i : t y p e = " T a b l e W i d g e t B a s e V i e w S t a t e " / > < / a : K e y V a l u e O f D i a g r a m O b j e c t K e y a n y T y p e z b w N T n L X > < a : K e y V a l u e O f D i a g r a m O b j e c t K e y a n y T y p e z b w N T n L X > < a : K e y > < K e y > C o l u m n s \ P o s t i   c e n t r o   d i u r n o < / K e y > < / a : K e y > < a : V a l u e   i : t y p e = " T a b l e W i d g e t B a s e V i e w S t a t e " / > < / a : K e y V a l u e O f D i a g r a m O b j e c t K e y a n y T y p e z b w N T n L X > < a : K e y V a l u e O f D i a g r a m O b j e c t K e y a n y T y p e z b w N T n L X > < a : K e y > < K e y > C o l u m n s \ P o s t i   R A < / K e y > < / a : K e y > < a : V a l u e   i : t y p e = " T a b l e W i d g e t B a s e V i e w S t a t e " / > < / a : K e y V a l u e O f D i a g r a m O b j e c t K e y a n y T y p e z b w N T n L X > < a : K e y V a l u e O f D i a g r a m O b j e c t K e y a n y T y p e z b w N T n L X > < a : K e y > < K e y > C o l u m n s \ P o s t i   R A A < / K e y > < / a : K e y > < a : V a l u e   i : t y p e = " T a b l e W i d g e t B a s e V i e w S t a t e " / > < / a : K e y V a l u e O f D i a g r a m O b j e c t K e y a n y T y p e z b w N T n L X > < a : K e y V a l u e O f D i a g r a m O b j e c t K e y a n y T y p e z b w N T n L X > < a : K e y > < K e y > C o l u m n s \ P o s t i   R A B < / K e y > < / a : K e y > < a : V a l u e   i : t y p e = " T a b l e W i d g e t B a s e V i e w S t a t e " / > < / a : K e y V a l u e O f D i a g r a m O b j e c t K e y a n y T y p e z b w N T n L X > < a : K e y V a l u e O f D i a g r a m O b j e c t K e y a n y T y p e z b w N T n L X > < a : K e y > < K e y > C o l u m n s \ P o s t i   R S A   o   R A F < / K e y > < / a : K e y > < a : V a l u e   i : t y p e = " T a b l e W i d g e t B a s e V i e w S t a t e " / > < / a : K e y V a l u e O f D i a g r a m O b j e c t K e y a n y T y p e z b w N T n L X > < a : K e y V a l u e O f D i a g r a m O b j e c t K e y a n y T y p e z b w N T n L X > < a : K e y > < K e y > C o l u m n s \ P o s t i   N A   o   N A T < / K e y > < / a : K e y > < a : V a l u e   i : t y p e = " T a b l e W i d g e t B a s e V i e w S t a t e " / > < / a : K e y V a l u e O f D i a g r a m O b j e c t K e y a n y T y p e z b w N T n L X > < a : K e y V a l u e O f D i a g r a m O b j e c t K e y a n y T y p e z b w N T n L X > < a : K e y > < K e y > C o l u m n s \ P o s t i   A l t r o < / K e y > < / a : K e y > < a : V a l u e   i : t y p e = " T a b l e W i d g e t B a s e V i e w S t a t e " / > < / a : K e y V a l u e O f D i a g r a m O b j e c t K e y a n y T y p e z b w N T n L X > < a : K e y V a l u e O f D i a g r a m O b j e c t K e y a n y T y p e z b w N T n L X > < a : K e y > < K e y > C o l u m n s \ P o s t i   p e r   d i s a b i l i < / K e y > < / a : K e y > < a : V a l u e   i : t y p e = " T a b l e W i d g e t B a s e V i e w S t a t e " / > < / a : K e y V a l u e O f D i a g r a m O b j e c t K e y a n y T y p e z b w N T n L X > < a : K e y V a l u e O f D i a g r a m O b j e c t K e y a n y T y p e z b w N T n L X > < a : K e y > < K e y > C o l u m n s \ S t r u t t u r a   A c c r e d i t a t a < / K e y > < / a : K e y > < a : V a l u e   i : t y p e = " T a b l e W i d g e t B a s e V i e w S t a t e " / > < / a : K e y V a l u e O f D i a g r a m O b j e c t K e y a n y T y p e z b w N T n L X > < a : K e y V a l u e O f D i a g r a m O b j e c t K e y a n y T y p e z b w N T n L X > < a : K e y > < K e y > C o l u m n s \ P o s t i   a c c r e d i t a t i < / K e y > < / a : K e y > < a : V a l u e   i : t y p e = " T a b l e W i d g e t B a s e V i e w S t a t e " / > < / a : K e y V a l u e O f D i a g r a m O b j e c t K e y a n y T y p e z b w N T n L X > < a : K e y V a l u e O f D i a g r a m O b j e c t K e y a n y T y p e z b w N T n L X > < a : K e y > < K e y > C o l u m n s \ S t r u t t u r e   C I S A < / 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 A n a g _ P r e s t a z i o n e < / 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 A n a g _ P r e s t a z i o n e < / 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 C o l u m n s \ N O M I N A T I V O < / K e y > < / a : K e y > < a : V a l u e   i : t y p e = " T a b l e W i d g e t B a s e V i e w S t a t e " / > < / a : K e y V a l u e O f D i a g r a m O b j e c t K e y a n y T y p e z b w N T n L X > < a : K e y V a l u e O f D i a g r a m O b j e c t K e y a n y T y p e z b w N T n L X > < a : K e y > < K e y > C o l u m n s \ I N I Z I A L I < / K e y > < / a : K e y > < a : V a l u e   i : t y p e = " T a b l e W i d g e t B a s e V i e w S t a t e " / > < / a : K e y V a l u e O f D i a g r a m O b j e c t K e y a n y T y p e z b w N T n L X > < a : K e y V a l u e O f D i a g r a m O b j e c t K e y a n y T y p e z b w N T n L X > < a : K e y > < K e y > C o l u m n s \ C . F . < / K e y > < / a : K e y > < a : V a l u e   i : t y p e = " T a b l e W i d g e t B a s e V i e w S t a t e " / > < / a : K e y V a l u e O f D i a g r a m O b j e c t K e y a n y T y p e z b w N T n L X > < a : K e y V a l u e O f D i a g r a m O b j e c t K e y a n y T y p e z b w N T n L X > < a : K e y > < K e y > C o l u m n s \ n o t e < / K e y > < / a : K e y > < a : V a l u e   i : t y p e = " T a b l e W i d g e t B a s e V i e w S t a t e " / > < / a : K e y V a l u e O f D i a g r a m O b j e c t K e y a n y T y p e z b w N T n L X > < a : K e y V a l u e O f D i a g r a m O b j e c t K e y a n y T y p e z b w N T n L X > < a : K e y > < K e y > C o l u m n s \ S T A T O < / K e y > < / a : K e y > < a : V a l u e   i : t y p e = " T a b l e W i d g e t B a s e V i e w S t a t e " / > < / a : K e y V a l u e O f D i a g r a m O b j e c t K e y a n y T y p e z b w N T n L X > < a : K e y V a l u e O f D i a g r a m O b j e c t K e y a n y T y p e z b w N T n L X > < a : K e y > < K e y > C o l u m n s \ G E S T O R E < / K e y > < / a : K e y > < a : V a l u e   i : t y p e = " T a b l e W i d g e t B a s e V i e w S t a t e " / > < / a : K e y V a l u e O f D i a g r a m O b j e c t K e y a n y T y p e z b w N T n L X > < a : K e y V a l u e O f D i a g r a m O b j e c t K e y a n y T y p e z b w N T n L X > < a : K e y > < K e y > C o l u m n s \ P A R T I T A   I V A < / K e y > < / a : K e y > < a : V a l u e   i : t y p e = " T a b l e W i d g e t B a s e V i e w S t a t e " / > < / a : K e y V a l u e O f D i a g r a m O b j e c t K e y a n y T y p e z b w N T n L X > < a : K e y V a l u e O f D i a g r a m O b j e c t K e y a n y T y p e z b w N T n L X > < a : K e y > < K e y > C o l u m n s \ S T R U T T U R A   A S S I S T E N Z I A L E < / K e y > < / a : K e y > < a : V a l u e   i : t y p e = " T a b l e W i d g e t B a s e V i e w S t a t e " / > < / a : K e y V a l u e O f D i a g r a m O b j e c t K e y a n y T y p e z b w N T n L X > < a : K e y V a l u e O f D i a g r a m O b j e c t K e y a n y T y p e z b w N T n L X > < a : K e y > < K e y > C o l u m n s \ I n i z i o < / K e y > < / a : K e y > < a : V a l u e   i : t y p e = " T a b l e W i d g e t B a s e V i e w S t a t e " / > < / a : K e y V a l u e O f D i a g r a m O b j e c t K e y a n y T y p e z b w N T n L X > < a : K e y V a l u e O f D i a g r a m O b j e c t K e y a n y T y p e z b w N T n L X > < a : K e y > < K e y > C o l u m n s \ F i n e < / K e y > < / a : K e y > < a : V a l u e   i : t y p e = " T a b l e W i d g e t B a s e V i e w S t a t e " / > < / a : K e y V a l u e O f D i a g r a m O b j e c t K e y a n y T y p e z b w N T n L X > < a : K e y V a l u e O f D i a g r a m O b j e c t K e y a n y T y p e z b w N T n L X > < a : K e y > < K e y > C o l u m n s \ G i o r n i < / K e y > < / a : K e y > < a : V a l u e   i : t y p e = " T a b l e W i d g e t B a s e V i e w S t a t e " / > < / a : K e y V a l u e O f D i a g r a m O b j e c t K e y a n y T y p e z b w N T n L X > < a : K e y V a l u e O f D i a g r a m O b j e c t K e y a n y T y p e z b w N T n L X > < a : K e y > < K e y > C o l u m n s \ R e t t a   a l b e r g h i e r a     G i o r n a l i e r a < / K e y > < / a : K e y > < a : V a l u e   i : t y p e = " T a b l e W i d g e t B a s e V i e w S t a t e " / > < / a : K e y V a l u e O f D i a g r a m O b j e c t K e y a n y T y p e z b w N T n L X > < a : K e y V a l u e O f D i a g r a m O b j e c t K e y a n y T y p e z b w N T n L X > < a : K e y > < K e y > C o l u m n s \ T O T _ R e t t a A n n u a < / K e y > < / a : K e y > < a : V a l u e   i : t y p e = " T a b l e W i d g e t B a s e V i e w S t a t e " / > < / a : K e y V a l u e O f D i a g r a m O b j e c t K e y a n y T y p e z b w N T n L X > < a : K e y V a l u e O f D i a g r a m O b j e c t K e y a n y T y p e z b w N T n L X > < a : K e y > < K e y > C o l u m n s \ C o m p .   U t e n z a   M e n s i l e < / K e y > < / a : K e y > < a : V a l u e   i : t y p e = " T a b l e W i d g e t B a s e V i e w S t a t e " / > < / a : K e y V a l u e O f D i a g r a m O b j e c t K e y a n y T y p e z b w N T n L X > < a : K e y V a l u e O f D i a g r a m O b j e c t K e y a n y T y p e z b w N T n L X > < a : K e y > < K e y > C o l u m n s \ C o m p .   U t e n z a     T o t a l e < / K e y > < / a : K e y > < a : V a l u e   i : t y p e = " T a b l e W i d g e t B a s e V i e w S t a t e " / > < / a : K e y V a l u e O f D i a g r a m O b j e c t K e y a n y T y p e z b w N T n L X > < a : K e y V a l u e O f D i a g r a m O b j e c t K e y a n y T y p e z b w N T n L X > < a : K e y > < K e y > C o l u m n s \ T O T _ C I S A 3 1 < / 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 A n a g _ A s s i s t i t i < / 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 A n a g _ A s s i s t i t i < / 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 C o l u m n s \ N O M I N A T I V O < / K e y > < / a : K e y > < a : V a l u e   i : t y p e = " T a b l e W i d g e t B a s e V i e w S t a t e " / > < / a : K e y V a l u e O f D i a g r a m O b j e c t K e y a n y T y p e z b w N T n L X > < a : K e y V a l u e O f D i a g r a m O b j e c t K e y a n y T y p e z b w N T n L X > < a : K e y > < K e y > C o l u m n s \ C . F . < / K e y > < / a : K e y > < a : V a l u e   i : t y p e = " T a b l e W i d g e t B a s e V i e w S t a t e " / > < / a : K e y V a l u e O f D i a g r a m O b j e c t K e y a n y T y p e z b w N T n L X > < a : K e y V a l u e O f D i a g r a m O b j e c t K e y a n y T y p e z b w N T n L X > < a : K e y > < K e y > C o l u m n s \ C O M U N E   A P P A R T E N E N Z A   C I S A 3 1 < / K e y > < / a : K e y > < a : V a l u e   i : t y p e = " T a b l e W i d g e t B a s e V i e w S t a t e " / > < / a : K e y V a l u e O f D i a g r a m O b j e c t K e y a n y T y p e z b w N T n L X > < a : K e y V a l u e O f D i a g r a m O b j e c t K e y a n y T y p e z b w N T n L X > < a : K e y > < K e y > C o l u m n s \ S T R U T T U R A < / K e y > < / a : K e y > < a : V a l u e   i : t y p e = " T a b l e W i d g e t B a s e V i e w S t a t e " / > < / a : K e y V a l u e O f D i a g r a m O b j e c t K e y a n y T y p e z b w N T n L X > < a : K e y V a l u e O f D i a g r a m O b j e c t K e y a n y T y p e z b w N T n L X > < a : K e y > < K e y > C o l u m n s \ D E T R A Z I O N I   G E N E R I C H E   O   R E N D I T E   N O N   A L T R I M E N T I   C O N S I D E R A T E   ( e s .   t e r r e n i   a g r i c o l i ) < / K e y > < / a : K e y > < a : V a l u e   i : t y p e = " T a b l e W i d g e t B a s e V i e w S t a t e " / > < / a : K e y V a l u e O f D i a g r a m O b j e c t K e y a n y T y p e z b w N T n L X > < a : K e y V a l u e O f D i a g r a m O b j e c t K e y a n y T y p e z b w N T n L X > < a : K e y > < K e y > C o l u m n s \ R e d d i t o     e f f e t i v a m e n t e   p e r c e p i t o     A r t .   3 ,   c o m m a   2   l e t t a )   R e g .   C o n s o r t i l e < / K e y > < / a : K e y > < a : V a l u e   i : t y p e = " T a b l e W i d g e t B a s e V i e w S t a t e " / > < / a : K e y V a l u e O f D i a g r a m O b j e c t K e y a n y T y p e z b w N T n L X > < a : K e y V a l u e O f D i a g r a m O b j e c t K e y a n y T y p e z b w N T n L X > < a : K e y > < K e y > C o l u m n s \ R e d d i t o     f i g u r a t i v o   d e l l e a t t i v i t �   f i n a n z i a r i e   A r t .   3 ,   c o m m a   2   l e t t .   b )   R e g .   C o n s o r t i l e < / K e y > < / a : K e y > < a : V a l u e   i : t y p e = " T a b l e W i d g e t B a s e V i e w S t a t e " / > < / a : K e y V a l u e O f D i a g r a m O b j e c t K e y a n y T y p e z b w N T n L X > < a : K e y V a l u e O f D i a g r a m O b j e c t K e y a n y T y p e z b w N T n L X > < a : K e y > < K e y > C o l u m n s \ P r o v e n t i   d e r i v a n t i   d a   a t t i v i t �   a g r i c o l e   A r t .   3 ,   c o m m a   2   l e t t .   c )   R e g .   C o n s o r t i l e < / K e y > < / a : K e y > < a : V a l u e   i : t y p e = " T a b l e W i d g e t B a s e V i e w S t a t e " / > < / a : K e y V a l u e O f D i a g r a m O b j e c t K e y a n y T y p e z b w N T n L X > < a : K e y V a l u e O f D i a g r a m O b j e c t K e y a n y T y p e z b w N T n L X > < a : K e y > < K e y > C o l u m n s \ d e p o s i t i   e   c o n t i   c o r r e n t i   b a n c a r i   e   p o s t a l i   A r t .   3 ,   c o m m a   3   l e t t .   a )   R e g .   C o n s o r t i l e < / K e y > < / a : K e y > < a : V a l u e   i : t y p e = " T a b l e W i d g e t B a s e V i e w S t a t e " / > < / a : K e y V a l u e O f D i a g r a m O b j e c t K e y a n y T y p e z b w N T n L X > < a : K e y V a l u e O f D i a g r a m O b j e c t K e y a n y T y p e z b w N T n L X > < a : K e y > < K e y > C o l u m n s \ t i t o l i   d i   S a t o ,   o b b l i g a z i o n i ,   e c c . . .   A r t .   3 ,   c o m m a   3   l e t t .   b )   R e g .   C o n s o r t i l e < / K e y > < / a : K e y > < a : V a l u e   i : t y p e = " T a b l e W i d g e t B a s e V i e w S t a t e " / > < / a : K e y V a l u e O f D i a g r a m O b j e c t K e y a n y T y p e z b w N T n L X > < a : K e y V a l u e O f D i a g r a m O b j e c t K e y a n y T y p e z b w N T n L X > < a : K e y > < K e y > C o l u m n s \ A z i o n i   o   O I C R ,   e c c . . .   A r t .   3 ,   c o m m a   3   l e t t .   c )   R e g .   C o n s o r t i l e < / K e y > < / a : K e y > < a : V a l u e   i : t y p e = " T a b l e W i d g e t B a s e V i e w S t a t e " / > < / a : K e y V a l u e O f D i a g r a m O b j e c t K e y a n y T y p e z b w N T n L X > < a : K e y V a l u e O f D i a g r a m O b j e c t K e y a n y T y p e z b w N T n L X > < a : K e y > < K e y > C o l u m n s \ P a r t e c i p a z i o n i   a z i o n a r i e   i n   s o c i e t �   q u o t a t e   A r t .   3 ,   c o m m a   3   l e t t .   d )   R e g .   C o n s o r t i l e < / K e y > < / a : K e y > < a : V a l u e   i : t y p e = " T a b l e W i d g e t B a s e V i e w S t a t e " / > < / a : K e y V a l u e O f D i a g r a m O b j e c t K e y a n y T y p e z b w N T n L X > < a : K e y V a l u e O f D i a g r a m O b j e c t K e y a n y T y p e z b w N T n L X > < a : K e y > < K e y > C o l u m n s \ P a r t e c i p a z i o n i   a z i o n a r i e   i n   s o c i e t �   n o n   q u o t a t e   A r t .   3 ,   c o m m a   3   l e t t .   e )   R e g .   C o n s o r t i l e < / K e y > < / a : K e y > < a : V a l u e   i : t y p e = " T a b l e W i d g e t B a s e V i e w S t a t e " / > < / a : K e y V a l u e O f D i a g r a m O b j e c t K e y a n y T y p e z b w N T n L X > < a : K e y V a l u e O f D i a g r a m O b j e c t K e y a n y T y p e z b w N T n L X > < a : K e y > < K e y > C o l u m n s \ M a s s e   p a t r i m o n i a l i   A r t .   3 ,   c o m m a   3   l e t t .   f )   R e g .   C o n s o r t i l e < / K e y > < / a : K e y > < a : V a l u e   i : t y p e = " T a b l e W i d g e t B a s e V i e w S t a t e " / > < / a : K e y V a l u e O f D i a g r a m O b j e c t K e y a n y T y p e z b w N T n L X > < a : K e y V a l u e O f D i a g r a m O b j e c t K e y a n y T y p e z b w N T n L X > < a : K e y > < K e y > C o l u m n s \ A l t i   s t r u m e n t i   e   r a p p o r t i   f i n a n z i a r i   A r t .   3 ,   c o m m a   3   l e t t .   g )   R e g .   C o n s o r t i l e < / K e y > < / a : K e y > < a : V a l u e   i : t y p e = " T a b l e W i d g e t B a s e V i e w S t a t e " / > < / a : K e y V a l u e O f D i a g r a m O b j e c t K e y a n y T y p e z b w N T n L X > < a : K e y V a l u e O f D i a g r a m O b j e c t K e y a n y T y p e z b w N T n L X > < a : K e y > < K e y > C o l u m n s \ I m p r e s e   i n d i v i d u a l i   A r t .   3 ,   c o m m a   3   l e t t .   h )   R e g .   C o n s o r t i l e < / K e y > < / a : K e y > < a : V a l u e   i : t y p e = " T a b l e W i d g e t B a s e V i e w S t a t e " / > < / a : K e y V a l u e O f D i a g r a m O b j e c t K e y a n y T y p e z b w N T n L X > < a : K e y V a l u e O f D i a g r a m O b j e c t K e y a n y T y p e z b w N T n L X > < a : K e y > < K e y > C o l u m n s \ V a l o r e   d e i   b e n i   m o b i l i   A r t .   3 ,   c o m m a   3   l e t t .   i )   R e g .   C o n s o r t i l e < / K e y > < / a : K e y > < a : V a l u e   i : t y p e = " T a b l e W i d g e t B a s e V i e w S t a t e " / > < / a : K e y V a l u e O f D i a g r a m O b j e c t K e y a n y T y p e z b w N T n L X > < a : K e y V a l u e O f D i a g r a m O b j e c t K e y a n y T y p e z b w N T n L X > < a : K e y > < K e y > C o l u m n s \ F r a n c h i g i a   P a t r i m o n i o   m o b i l i a r e < / K e y > < / a : K e y > < a : V a l u e   i : t y p e = " T a b l e W i d g e t B a s e V i e w S t a t e " / > < / a : K e y V a l u e O f D i a g r a m O b j e c t K e y a n y T y p e z b w N T n L X > < a : K e y V a l u e O f D i a g r a m O b j e c t K e y a n y T y p e z b w N T n L X > < a : K e y > < K e y > C o l u m n s \ V a l o r e   D i r i t t i   r e a l i   ( e s c l u s a   n u d a   p r o p r i e t � )   A r t .   3 ,   c o m m a   4   l e t t .   a )   R e g .   C o n s o r t i l e < / K e y > < / a : K e y > < a : V a l u e   i : t y p e = " T a b l e W i d g e t B a s e V i e w S t a t e " / > < / a : K e y V a l u e O f D i a g r a m O b j e c t K e y a n y T y p e z b w N T n L X > < a : K e y V a l u e O f D i a g r a m O b j e c t K e y a n y T y p e z b w N T n L X > < a : K e y > < K e y > C o l u m n s \ V a l o r e   d e i   b e n i   d o n a t i   n e i   c i n q u e   a n n i   p r e c e d e n t i   r i c h i e s t a     A r t .   3 ,   c o m m a   4   l e t t .   b )   R e g .   C o n s o r t i l < / K e y > < / a : K e y > < a : V a l u e   i : t y p e = " T a b l e W i d g e t B a s e V i e w S t a t e " / > < / a : K e y V a l u e O f D i a g r a m O b j e c t K e y a n y T y p e z b w N T n L X > < a : K e y V a l u e O f D i a g r a m O b j e c t K e y a n y T y p e z b w N T n L X > < a : K e y > < K e y > C o l u m n s \ F r a n c h i g i a   P a t r i m o n i o   m o b i l i a r e 2 < / K e y > < / a : K e y > < a : V a l u e   i : t y p e = " T a b l e W i d g e t B a s e V i e w S t a t e " / > < / a : K e y V a l u e O f D i a g r a m O b j e c t K e y a n y T y p e z b w N T n L X > < a : K e y V a l u e O f D i a g r a m O b j e c t K e y a n y T y p e z b w N T n L X > < a : K e y > < K e y > C o l u m n s \ T O T .   R E D D I T O < / K e y > < / a : K e y > < a : V a l u e   i : t y p e = " T a b l e W i d g e t B a s e V i e w S t a t e " / > < / a : K e y V a l u e O f D i a g r a m O b j e c t K e y a n y T y p e z b w N T n L X > < a : K e y V a l u e O f D i a g r a m O b j e c t K e y a n y T y p e z b w N T n L X > < a : K e y > < K e y > C o l u m n s \ T O T   P A T R I M O N I O   M O B I L I A R E < / K e y > < / a : K e y > < a : V a l u e   i : t y p e = " T a b l e W i d g e t B a s e V i e w S t a t e " / > < / a : K e y V a l u e O f D i a g r a m O b j e c t K e y a n y T y p e z b w N T n L X > < a : K e y V a l u e O f D i a g r a m O b j e c t K e y a n y T y p e z b w N T n L X > < a : K e y > < K e y > C o l u m n s \ T O T   P A T R I M O N I O   I M M O B I L I A R E < / K e y > < / a : K e y > < a : V a l u e   i : t y p e = " T a b l e W i d g e t B a s e V i e w S t a t e " / > < / a : K e y V a l u e O f D i a g r a m O b j e c t K e y a n y T y p e z b w N T n L X > < a : K e y V a l u e O f D i a g r a m O b j e c t K e y a n y T y p e z b w N T n L X > < a : K e y > < K e y > C o l u m n s \ T O T A L E   A N N U O < / K e y > < / a : K e y > < a : V a l u e   i : t y p e = " T a b l e W i d g e t B a s e V i e w S t a t e " / > < / a : K e y V a l u e O f D i a g r a m O b j e c t K e y a n y T y p e z b w N T n L X > < a : K e y V a l u e O f D i a g r a m O b j e c t K e y a n y T y p e z b w N T n L X > < a : K e y > < K e y > C o l u m n s \ T O T A L E   M E N S I L E < / K e y > < / a : K e y > < a : V a l u e   i : t y p e = " T a b l e W i d g e t B a s e V i e w S t a t e " / > < / a : K e y V a l u e O f D i a g r a m O b j e c t K e y a n y T y p e z b w N T n L X > < a : K e y V a l u e O f D i a g r a m O b j e c t K e y a n y T y p e z b w N T n L X > < a : K e y > < K e y > C o l u m n s \ Q U O T A   D I S P O N I B I L I T A ' < / K e y > < / a : K e y > < a : V a l u e   i : t y p e = " T a b l e W i d g e t B a s e V i e w S t a t e " / > < / a : K e y V a l u e O f D i a g r a m O b j e c t K e y a n y T y p e z b w N T n L X > < a : K e y V a l u e O f D i a g r a m O b j e c t K e y a n y T y p e z b w N T n L X > < a : K e y > < K e y > C o l u m n s \ Q U O T A   D O V U T A   U T E N T E 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G e m i n i   x m l n s = " h t t p : / / g e m i n i / p i v o t c u s t o m i z a t i o n / T a b l e X M L _ A n a g _ R e s i d e n z e " > < C u s t o m C o n t e n t > < ! [ C D A T A [ < T a b l e W i d g e t G r i d S e r i a l i z a t i o n   x m l n s : x s d = " h t t p : / / w w w . w 3 . o r g / 2 0 0 1 / X M L S c h e m a "   x m l n s : x s i = " h t t p : / / w w w . w 3 . o r g / 2 0 0 1 / X M L S c h e m a - i n s t a n c e " > < C o l u m n S u g g e s t e d T y p e   / > < C o l u m n F o r m a t   / > < C o l u m n A c c u r a c y   / > < C o l u m n C u r r e n c y S y m b o l   / > < C o l u m n P o s i t i v e P a t t e r n   / > < C o l u m n N e g a t i v e P a t t e r n   / > < C o l u m n W i d t h s > < i t e m > < k e y > < s t r i n g > D e n o m i n a z i o n e < / s t r i n g > < / k e y > < v a l u e > < i n t > 1 3 4 < / i n t > < / v a l u e > < / i t e m > < i t e m > < k e y > < s t r i n g > T i p o   p r e s i d i o < / s t r i n g > < / k e y > < v a l u e > < i n t > 1 1 7 < / i n t > < / v a l u e > < / i t e m > < i t e m > < k e y > < s t r i n g > A S L < / s t r i n g > < / k e y > < v a l u e > < i n t > 5 8 < / i n t > < / v a l u e > < / i t e m > < i t e m > < k e y > < s t r i n g > P r o v i n c i a < / s t r i n g > < / k e y > < v a l u e > < i n t > 9 3 < / i n t > < / v a l u e > < / i t e m > < i t e m > < k e y > < s t r i n g > C o m u n e < / s t r i n g > < / k e y > < v a l u e > < i n t > 8 8 < / i n t > < / v a l u e > < / i t e m > < i t e m > < k e y > < s t r i n g > I n d i r i z z o < / s t r i n g > < / k e y > < v a l u e > < i n t > 8 9 < / i n t > < / v a l u e > < / i t e m > < i t e m > < k e y > < s t r i n g > V i a < / s t r i n g > < / k e y > < v a l u e > < i n t > 5 6 < / i n t > < / v a l u e > < / i t e m > < i t e m > < k e y > < s t r i n g > C i t t � < / s t r i n g > < / k e y > < v a l u e > < i n t > 6 5 < / i n t > < / v a l u e > < / i t e m > < i t e m > < k e y > < s t r i n g > T i p o   S t r u t t u r a < / s t r i n g > < / k e y > < v a l u e > < i n t > 1 2 1 < / i n t > < / v a l u e > < / i t e m > < i t e m > < k e y > < s t r i n g > T e l e f o n o < / s t r i n g > < / k e y > < v a l u e > < i n t > 9 1 < / i n t > < / v a l u e > < / i t e m > < i t e m > < k e y > < s t r i n g > E - m a i l < / s t r i n g > < / k e y > < v a l u e > < i n t > 7 5 < / i n t > < / v a l u e > < / i t e m > < i t e m > < k e y > < s t r i n g > T i p o l o g i a   U t e n z a < / s t r i n g > < / k e y > < v a l u e > < i n t > 1 3 9 < / i n t > < / v a l u e > < / i t e m > < i t e m > < k e y > < s t r i n g > A n z i a n i   A l z h e i m e r < / s t r i n g > < / k e y > < v a l u e > < i n t > 1 4 9 < / i n t > < / v a l u e > < / i t e m > < i t e m > < k e y > < s t r i n g > T i p o l o g i a   T i t o l a r e   A u t . < / s t r i n g > < / k e y > < v a l u e > < i n t > 1 7 3 < / i n t > < / v a l u e > < / i t e m > < i t e m > < k e y > < s t r i n g > T i t o l a r e   A u t o r i z z a z i o n e < / s t r i n g > < / k e y > < v a l u e > < i n t > 1 7 9 < / i n t > < / v a l u e > < / i t e m > < i t e m > < k e y > < s t r i n g > P o s t i   L e t t o   r e s i d e n z i a l e < / s t r i n g > < / k e y > < v a l u e > < i n t > 1 8 0 < / i n t > < / v a l u e > < / i t e m > < i t e m > < k e y > < s t r i n g > P o s t i   c e n t r o   d i u r n o < / s t r i n g > < / k e y > < v a l u e > < i n t > 1 5 3 < / i n t > < / v a l u e > < / i t e m > < i t e m > < k e y > < s t r i n g > P o s t i   R A < / s t r i n g > < / k e y > < v a l u e > < i n t > 8 6 < / i n t > < / v a l u e > < / i t e m > < i t e m > < k e y > < s t r i n g > P o s t i   R A A < / s t r i n g > < / k e y > < v a l u e > < i n t > 9 5 < / i n t > < / v a l u e > < / i t e m > < i t e m > < k e y > < s t r i n g > P o s t i   R A B < / s t r i n g > < / k e y > < v a l u e > < i n t > 9 4 < / i n t > < / v a l u e > < / i t e m > < i t e m > < k e y > < s t r i n g > P o s t i   R S A   o   R A F < / s t r i n g > < / k e y > < v a l u e > < i n t > 1 3 1 < / i n t > < / v a l u e > < / i t e m > < i t e m > < k e y > < s t r i n g > P o s t i   N A   o   N A T < / s t r i n g > < / k e y > < v a l u e > < i n t > 1 2 7 < / i n t > < / v a l u e > < / i t e m > < i t e m > < k e y > < s t r i n g > P o s t i   A l t r o < / s t r i n g > < / k e y > < v a l u e > < i n t > 1 0 0 < / i n t > < / v a l u e > < / i t e m > < i t e m > < k e y > < s t r i n g > P o s t i   p e r   d i s a b i l i < / s t r i n g > < / k e y > < v a l u e > < i n t > 1 3 8 < / i n t > < / v a l u e > < / i t e m > < i t e m > < k e y > < s t r i n g > S t r u t t u r a   A c c r e d i t a t a < / s t r i n g > < / k e y > < v a l u e > < i n t > 1 6 4 < / i n t > < / v a l u e > < / i t e m > < i t e m > < k e y > < s t r i n g > P o s t i   a c c r e d i t a t i < / s t r i n g > < / k e y > < v a l u e > < i n t > 1 3 3 < / i n t > < / v a l u e > < / i t e m > < i t e m > < k e y > < s t r i n g > S t r u t t u r e   C I S A < / s t r i n g > < / k e y > < v a l u e > < i n t > 1 2 3 < / i n t > < / v a l u e > < / i t e m > < / C o l u m n W i d t h s > < C o l u m n D i s p l a y I n d e x > < i t e m > < k e y > < s t r i n g > D e n o m i n a z i o n e < / s t r i n g > < / k e y > < v a l u e > < i n t > 0 < / i n t > < / v a l u e > < / i t e m > < i t e m > < k e y > < s t r i n g > T i p o   p r e s i d i o < / s t r i n g > < / k e y > < v a l u e > < i n t > 1 < / i n t > < / v a l u e > < / i t e m > < i t e m > < k e y > < s t r i n g > A S L < / s t r i n g > < / k e y > < v a l u e > < i n t > 2 < / i n t > < / v a l u e > < / i t e m > < i t e m > < k e y > < s t r i n g > P r o v i n c i a < / s t r i n g > < / k e y > < v a l u e > < i n t > 3 < / i n t > < / v a l u e > < / i t e m > < i t e m > < k e y > < s t r i n g > C o m u n e < / s t r i n g > < / k e y > < v a l u e > < i n t > 4 < / i n t > < / v a l u e > < / i t e m > < i t e m > < k e y > < s t r i n g > I n d i r i z z o < / s t r i n g > < / k e y > < v a l u e > < i n t > 5 < / i n t > < / v a l u e > < / i t e m > < i t e m > < k e y > < s t r i n g > V i a < / s t r i n g > < / k e y > < v a l u e > < i n t > 6 < / i n t > < / v a l u e > < / i t e m > < i t e m > < k e y > < s t r i n g > C i t t � < / s t r i n g > < / k e y > < v a l u e > < i n t > 7 < / i n t > < / v a l u e > < / i t e m > < i t e m > < k e y > < s t r i n g > T i p o   S t r u t t u r a < / s t r i n g > < / k e y > < v a l u e > < i n t > 8 < / i n t > < / v a l u e > < / i t e m > < i t e m > < k e y > < s t r i n g > T e l e f o n o < / s t r i n g > < / k e y > < v a l u e > < i n t > 9 < / i n t > < / v a l u e > < / i t e m > < i t e m > < k e y > < s t r i n g > E - m a i l < / s t r i n g > < / k e y > < v a l u e > < i n t > 1 0 < / i n t > < / v a l u e > < / i t e m > < i t e m > < k e y > < s t r i n g > T i p o l o g i a   U t e n z a < / s t r i n g > < / k e y > < v a l u e > < i n t > 1 1 < / i n t > < / v a l u e > < / i t e m > < i t e m > < k e y > < s t r i n g > A n z i a n i   A l z h e i m e r < / s t r i n g > < / k e y > < v a l u e > < i n t > 1 2 < / i n t > < / v a l u e > < / i t e m > < i t e m > < k e y > < s t r i n g > T i p o l o g i a   T i t o l a r e   A u t . < / s t r i n g > < / k e y > < v a l u e > < i n t > 1 3 < / i n t > < / v a l u e > < / i t e m > < i t e m > < k e y > < s t r i n g > T i t o l a r e   A u t o r i z z a z i o n e < / s t r i n g > < / k e y > < v a l u e > < i n t > 1 4 < / i n t > < / v a l u e > < / i t e m > < i t e m > < k e y > < s t r i n g > P o s t i   L e t t o   r e s i d e n z i a l e < / s t r i n g > < / k e y > < v a l u e > < i n t > 1 5 < / i n t > < / v a l u e > < / i t e m > < i t e m > < k e y > < s t r i n g > P o s t i   c e n t r o   d i u r n o < / s t r i n g > < / k e y > < v a l u e > < i n t > 1 6 < / i n t > < / v a l u e > < / i t e m > < i t e m > < k e y > < s t r i n g > P o s t i   R A < / s t r i n g > < / k e y > < v a l u e > < i n t > 1 7 < / i n t > < / v a l u e > < / i t e m > < i t e m > < k e y > < s t r i n g > P o s t i   R A A < / s t r i n g > < / k e y > < v a l u e > < i n t > 1 8 < / i n t > < / v a l u e > < / i t e m > < i t e m > < k e y > < s t r i n g > P o s t i   R A B < / s t r i n g > < / k e y > < v a l u e > < i n t > 1 9 < / i n t > < / v a l u e > < / i t e m > < i t e m > < k e y > < s t r i n g > P o s t i   R S A   o   R A F < / s t r i n g > < / k e y > < v a l u e > < i n t > 2 0 < / i n t > < / v a l u e > < / i t e m > < i t e m > < k e y > < s t r i n g > P o s t i   N A   o   N A T < / s t r i n g > < / k e y > < v a l u e > < i n t > 2 1 < / i n t > < / v a l u e > < / i t e m > < i t e m > < k e y > < s t r i n g > P o s t i   A l t r o < / s t r i n g > < / k e y > < v a l u e > < i n t > 2 2 < / i n t > < / v a l u e > < / i t e m > < i t e m > < k e y > < s t r i n g > P o s t i   p e r   d i s a b i l i < / s t r i n g > < / k e y > < v a l u e > < i n t > 2 3 < / i n t > < / v a l u e > < / i t e m > < i t e m > < k e y > < s t r i n g > S t r u t t u r a   A c c r e d i t a t a < / s t r i n g > < / k e y > < v a l u e > < i n t > 2 4 < / i n t > < / v a l u e > < / i t e m > < i t e m > < k e y > < s t r i n g > P o s t i   a c c r e d i t a t i < / s t r i n g > < / k e y > < v a l u e > < i n t > 2 5 < / i n t > < / v a l u e > < / i t e m > < i t e m > < k e y > < s t r i n g > S t r u t t u r e   C I S A < / s t r i n g > < / k e y > < v a l u e > < i n t > 2 6 < / i n t > < / v a l u e > < / i t e m > < / C o l u m n D i s p l a y I n d e x > < C o l u m n F r o z e n   / > < C o l u m n C h e c k e d   / > < C o l u m n F i l t e r   / > < S e l e c t i o n F i l t e r   / > < F i l t e r P a r a m e t e r s   / > < I s S o r t D e s c e n d i n g > f a l s e < / I s S o r t D e s c e n d i n g > < / T a b l e W i d g e t G r i d S e r i a l i z a t i o n > ] ] > < / C u s t o m C o n t e n t > < / G e m i n i > 
</file>

<file path=customXml/item15.xml>��< ? x m l   v e r s i o n = " 1 . 0 "   e n c o d i n g = " U T F - 1 6 " ? > < G e m i n i   x m l n s = " h t t p : / / g e m i n i / p i v o t c u s t o m i z a t i o n / S h o w H i d d e n " > < C u s t o m C o n t e n t > < ! [ C D A T A [ T r u e ] ] > < / C u s t o m C o n t e n t > < / G e m i n i > 
</file>

<file path=customXml/item16.xml>��< ? x m l   v e r s i o n = " 1 . 0 "   e n c o d i n g = " u t f - 1 6 " ? > < V i s u a l i z a t i o n   x m l n s : x s d = " h t t p : / / w w w . w 3 . o r g / 2 0 0 1 / X M L S c h e m a "   x m l n s : x s i = " h t t p : / / w w w . w 3 . o r g / 2 0 0 1 / X M L S c h e m a - i n s t a n c e "   x m l n s = " h t t p : / / m i c r o s o f t . d a t a . v i s u a l i z a t i o n . C l i e n t . E x c e l / 1 . 0 " > < T o u r s > < T o u r   N a m e = " T o u r   1 "   I d = " { 2 4 D C 0 0 4 3 - C 0 D 3 - 4 D B 3 - B E 1 F - F A 3 E 4 3 F 6 8 D F 3 } "   T o u r I d = " e d 4 5 a 4 2 6 - c 1 9 2 - 4 2 3 1 - b d 9 e - 2 4 1 6 c 2 8 d 2 b 7 0 "   X m l V e r = " 6 "   M i n X m l V e r = " 3 " > < D e s c r i p t i o n > I n s e r i r e   q u i   u n a   d e s c r i z i o n e   d e l   t o u r < / D e s c r i p t i o n > < I m a g e > i V B O R w 0 K G g o A A A A N S U h E U g A A A N Q A A A B 1 C A Y A A A A 2 n s 9 T A A A A A X N S R 0 I A r s 4 c 6 Q A A A A R n Q U 1 B A A C x j w v 8 Y Q U A A A A J c E h Z c w A A A g E A A A I B A a w 5 M Q c A A O u V S U R B V H h e t L 0 H n G X H V S b + v Z z 7 h c 4 5 T Y 4 a j X J O l i z n H H D G B h w I 3 i U s 6 c d q l 2 V Z d m G B P x i 8 w M K C W b J x k m 1 Z V p Y s y U q j G U 0 O n X P 3 y 6 l f / n / f e d 3 y 2 K R l W a r n z k v 3 1 q 1 b d b 5 z v l N 1 q s r x t o / 8 W g v / i q m 7 O 4 a 9 h 3 s w t z i H 5 N o G c v k 8 y o U i N i s V V B s 1 1 G o N 1 O p 1 V G p V N H j U + V 6 p 0 W i g w f e N e g M t R / t z s 9 m 0 3 5 r 6 r t W y Q 6 n R a s L h d q H J z x 6 P x 7 6 v 1 W r t c 3 i N y + 2 2 8 7 b z 5 g + W p 7 P W R A s O e L 1 e 1 J s s B 8 v j c D j g d D r R 5 K u b 1 + n z d 6 f L q 8 s B F 3 / 3 e l l O u F H Z Z P l a v J d j 6 z 7 / Z G r n Z c / h 4 P O 3 P A i 6 g L C n h i D f 3 L R / E H 0 d E Z T q Z T S d f p w 5 d Q Z B j x v 9 w 3 1 Y T q 0 j E h 1 C O B L D h Y t J x G M B R I J e z M 6 f R 3 k z h 1 h H A g N 9 / f j z v 3 4 M T l 5 z y 4 0 j C P g 8 O H z w I K Z m V n H + 7 E X 4 v b y Z p w l f q A P u l h N e j x f H p t e x m n G x T A H W U R U u p w r Y h L v p R N 3 h g Y P v m y 7 W q a O B a / f 3 I x 5 u I l A r o B l K o L C R R T g Y x W Y p h 2 q 1 y v K F k M n k 4 f F 7 4 X K 5 U K o W U W N 2 q t G u e E K P D q / L j R x l g Z X P 8 o f g 8 3 r g 8 r i s T V q t B o b 7 h 1 D M F 7 G e 2 k B 3 T w + K p R L S + S x 8 b k / 7 e q 8 f z U a L 9 + J 9 q 5 v w B 7 w I h 6 P t 6 3 m 3 g c F x 1 D f L i H R 4 E Y 1 1 4 6 q j R / H 9 H / 9 b y t K / j t i 7 9 l 1 5 z 3 2 S m X + N 4 + 3 v u Q F l Z D B z a Q r r K 2 v I p D O s n D x K R Q K K 4 K l U a q z 4 C g W x j N r m J u q s 1 A Y r R 3 J f Z + X U a 3 W C x E V Q s R G b d b Q a f K 0 7 1 L 6 s R L 7 C S f n 1 w u 3 x 8 4 Y U D g p F i 0 e z 6 e D 9 3 X D y 4 C P y X J 1 v j 6 v / 2 m I s G e Y f T 0 e L A G 0 6 + I Z 5 O N j w L g q g B E B g c h C Q E i Q P h b 7 J / B z M m 1 L I c 1 k W / g 0 P x J D J U l B q + p 6 J 3 / 8 f J y u v r p P U u u B s u l n O O i b G e n B 4 w g s / v 8 4 W 8 9 g s F 1 A u 1 + A h w O v 8 S 5 b y K D S 9 e P K 5 e Z y 4 s I q Z Z A X T i + t I x J z I Z 1 L o o P D k 8 g 0 8 + v R F K h g X B n p j m N w x z H p v I b W R B r G A j l A 3 9 h 2 4 F t f f e A f u v O I O / O 8 v P 4 h L G 5 s I b b r x i Q 9 + B K 5 a E c 3 0 K n 7 q x 3 4 E j z 3 5 D J p U V K w l e N 0 N P P / A 5 z E Y D + P J x 5 7 D z s l + 7 B 6 9 E d / 3 0 R 9 i W d m W 1 R Z u v u 1 2 Z A q L u P + h U 6 i W G h g Z i x r A P E 4 f Q e t B N B B k W / J J 2 K Z h f w h N t n v T 6 e B z E h A + g s / t R I M C 3 x E O Y W V l n Y D 0 Y 3 U j g 2 w m y x Z r o s L z X F S g U g B q Q y / P 9 / E 5 J X R e n x 8 l g q 6 6 W U G 5 W k O + l E L D 3 W T d e j G / O I 9 S p Y g 3 3 L s T 7 3 v r a 3 D / g 8 d f l d X / Z 8 f b P / r f / 5 9 D d X x i A P 0 j f s x O T S O V S a O Q z V E g y t i s 1 w i i L Q B R 7 u o E k 6 y G L I 8 q U H 8 1 V o I Q Y x Z q y 8 J Q 6 u w c K X K 9 O l n 5 R A t o Q v h d W 4 C 3 r Z e u E x i k 9 Q U I v e o 7 s w J M 2 + e 5 6 g S u M E Q g O a i G 1 U B t a 9 Q + T 1 a q x k a Y 6 C p j e b 2 G k j O A W C O F N 9 + 6 j 7 8 1 E W T D R 6 M R f P a L L y J b 9 d o 1 7 a Q 8 / u m 0 X Z 7 t Z O V t S i j q t A Y l v P 7 a n e g J l F B 0 t Z A s b p o m d 7 C O N l l f S 1 k n z p 3 b R J X g d R D c T W c d X j 5 L b 4 c b 1 x 3 o R D 6 f x t x a C X t 2 j C B O w V 9 e n I E / 6 M a Z s 2 X s 2 b k T u w j W 9 a R A W k e h 3 M B T x 6 a R r / M Z X C F W I N u D d S D r r F S j s n H x k V r U S A 4 n y + j c x P 5 d n d j T H 0 V 2 0 4 9 v P X M W 1 1 / R j W g k g Y 3 M R U Q C Y V R b X t Q o 1 L s m d u F L X 3 0 U O 8 b G E e + k 5 X H R w l F x y G I 4 q L R i 3 Q N Y X F 1 H i J Z S l l B 1 0 N 3 Z S U D k W Y I G E l 0 9 d m 6 l X I T b G 6 G C O I G x 0 U 4 M 9 3 R Z 2 e K x G B V Q E 1 W W s U 7 Z C o Q C J m c h W v V Y P G 7 K O U c Q D g 0 O w c / f 1 N Z i M P V W n W U b o 0 L Z j x / 4 5 F f + T l v 8 S 5 L j H R / 7 9 f 9 3 u T G 9 4 9 0 3 4 O T J k 1 h b o 0 X K 0 C L J G t H 6 l K U 1 K M w N m v F a i d a H g l G l h p K A 1 0 X n a J V U O a J v e k A D k B 1 8 z 2 t k / i X k A h 6 o j S R I Z l T 4 s X 2 + 4 K j E / 3 n e N j g E u B Y z r 9 c q f M 8 L m J y 8 j 3 5 r 6 j y C z + 0 V M G n v R P V 4 T w c l a L A z g n s O B P D n D 1 9 E A R 3 Y N x T C 7 f u 7 K a w 5 7 J g Y x f 9 + 6 B w u r O Z 5 f 1 5 L E W w n 3 t v u 2 0 7 / n I Z y 8 N y W K Q C C y u q J 1 B M V X L N / G F 0 d N R Q 2 q 9 S w G c w t Z F B 3 h e E i 1 a F U 8 l x e 5 y Q 1 4 9 m y X z d e 2 Y + w k 2 A p N N F L o V 9 e X U F X d x + y 6 R y O v T K H H b t 6 E f Y 5 E S M d K 5 S a r M o g X r 6 w h M U U 6 8 k h m k S r S f C i k S W o g k b H H b L + l l h f t K J O 1 o j H L + X n Z X s 4 V d 0 U / y p u O h B D w E P w e w O m x P R M g 7 x 3 n V b 9 C 1 9 4 G q 9 / 3 d X I U r m G Q k E e f g o / F a q T b U n l 6 P f 5 L J 9 M J k e L 4 z X L G u Q 5 T u Y j J h P v i i K 1 n u R 1 E Q O N q J 3 X E y B I 3 W b 9 q r R y l W q J 9 3 a T L k d M S Z a p v M O k s w F a s s 5 E A m W 6 A U F a v U g k w v L V 4 C M V v f G a a x A N 7 c L 3 f / o P t p 7 x X 5 Y c 7 / y B / z e A C g R 8 O H K k j x y e v l I y i U K h 0 A Y T H 0 r + T I 1 C U i G N q x J M b D p q C Q K J j W W + E c E k w Z c P J C E 0 i 0 K N u A 0 m s z Q 8 R A v k K 0 l T S 3 g b p I R t 4 F C u e O i t Q y D h e S b M F E 4 H m 3 q z V I C T 2 l F X u U Q f B V C K Y I u N 6 f Z T Q H i N A U o Z M Y / x w Q R W l l Z Q Z W O 5 6 1 W 8 9 d o x + y 5 b L m E h V 8 H L 5 9 b o R 9 D H 2 M z C S b o h 2 r q W 5 T M 5 q O G Z 9 7 8 0 b V t d P Z s B X M p D 3 5 t F a h t n 1 a H q w C E l 4 a y Q T s U p V A W 6 Y h m 8 5 0 3 X Y 3 7 6 N N x U D F F q 6 t W N p L l 1 C W r 2 X D a N z n i U d V e D N 9 i B i 2 f O I t / o w H R K g B Z Y G g i 2 N n H r D f v w 8 N P n s e n w 6 T a W r K 5 l S q q 0 K K 0 0 d u 8 b w c m z K x R e H z 8 3 4 P c U 8 d r r h 1 n / t K S l F t L p N O U i Y P 5 O o j N K m h l n H s 5 X l e z Q 0 A D m 5 h b k S J m 8 O K n c E v S t V m W 1 6 E 9 t r K / R b + r E x P g E Z u c u E f z 0 H 7 t 7 k S b o d H 1 n V 4 K g b i B K q 7 Z C x S G F q a O 8 W a C P F k V v T y 8 2 0 i n s 3 7 2 P t L 6 J x f V V Z P M Z D I + N o C f a S 8 u 2 C U / I h 7 0 T u z G 2 a x w / 8 P E v t B / 0 X 5 B c B 4 7 e e 5 9 4 6 L / k 7 / 0 f v J O N m c T M 7 C z W 1 9 e t 4 6 F A 4 S s W 6 F s 0 y W X 5 W V R O 3 L d O k y K t J z C o 0 8 F A I 1 C Z N d J 3 t S 0 w 8 a D A t 9 g A 5 t / I t y E o G t R E 5 n d I k P i 9 3 j u c b V / J y c Z 2 s t H 1 J 8 3 n I X 0 p 0 6 I 4 P R I K C h 8 r 1 U k H w q C j L C i W X m p G J Y f y o c A m w m 4 k 1 1 I Y S T j w u p v 2 o U z K s G M k h r n l Z S w l 0 / D 6 P b R W / b Q a m 2 z s B H Y N + 7 B z x z h e O Z + S s f h / k q Q 8 t r Q D / 2 0 9 k x 3 q J J E v w 2 e h N Z I F e / 8 9 e 3 D 0 Y A 9 e O X 0 W N Q q 2 k 0 J 3 4 e I K D h 2 i w L D + C y V S J i k e / v l 9 L g p 3 C G 6 H 3 / y x 5 P o G 6 V k V E Q J r P c O 6 d 3 p Q I 5 j D 3 g b 2 T f R i e i l N Z a j O i X Y n i w G K 1 i b g y e K G g x G E q e W v 2 d P N 5 3 Y i S Z + t 1 o z A x 3 N G e m i p w l E y D 3 U E N e H 3 0 9 J t N j F 9 c Z r 1 5 y Y 1 8 6 C Y y 9 H i r F u 7 e 1 1 e l G h d X G w / N X W B P q l H b c Y k 5 b J G I H T G e B / q m S L 9 S T 1 j N y 3 O 0 v o K Q v S Z F l Z W S N m 9 6 I i F 4 W x V E P J 3 E O R u F I o l f m 7 R a n m w s r a C a D C I w b 5 + T E 1 d Q q 3 B 9 o t 3 Y T P X l t E i g f f + 7 7 s K R / c f w Z P P n r X 6 + r / 5 c + 2 / 6 r X 3 8 d U E 7 P / m u O P u v X j 5 5 Z e x t L i I F D V S g e A p b t a p Q a p m h T b J / 1 U R 8 p 3 M I g l I / E K d B P r e a J 5 9 r l n l 6 l B q y g + S a t R 9 W M k S / z q t h c s t 6 y M r Q G 1 N c I p r G 7 e X 9 m Z j m m X i 9 / V c H l X 1 H s n P k q T z P p I H U S m j e k Y 1 e E j j M q k y 3 L y u Q C G s s w H G h o / g 1 M l X c O c 1 O 0 w R + N j A A W r a a o 7 8 n 3 m t s T E r 9 S K t V h N f e 2 Q F m y y k L M c / l P R U w t v / y f G 9 i U / F / 3 m 0 a v A 4 y n j L b U f Q H f X i i h 1 x R P z 0 S Z w h H L + Q b n d q 8 C G r B M y l S 8 u 4 7 u A u F E v U 9 u G I + R m l Q s n q s 1 g p w U c h l j C G f W 7 0 0 l J c n J 9 H o 0 z / 1 R O i 8 m s i E u 3 D 1 P w 6 Q U Y h Y T s K 5 K o / J c H 5 6 j 3 D p E w e a 9 / d Y 5 0 Y i P v o E + d w z Y E 9 a F Y 2 e X 0 H 8 p s l s 6 A j Q 2 M 0 b G 7 S r m 5 0 B O P I p A k K d x M h U i 9 1 N q n i / I E Q M r S e 8 t 1 E 9 S q 8 N k x 6 J 8 s S J h A C f i o L N j s 5 B Z Y I I H V o t E j 1 l j b W E A + F z F V I p X L 0 F S P I F 0 h X K Q 9 e N 2 k l F U q R 5 + U J r v V 0 x n o I n Z S H f T t 3 4 c z F C 4 g m Y k i u p n g P P y 1 q k r 5 X D T / 4 g b v x + f t P t G X v n 3 m 4 D l x F C 2 W V 9 c 8 7 D h 3 e i e E R P 8 5 f v I g N + k v Z b N Z M e Z G V W a a 2 q d J n k S B W x G 9 p d d Q t L e D U e T Q M R N S z A p G c Y H 6 W p W l S u M 1 6 U L s 4 J e z b F s g Q 1 T 5 a 6 s G T N a I 2 V S + e a W 1 + t t 4 1 V m p N H R 0 m O M q H h w C 2 Z T p k 6 R z U Z L J o T o L H T c d Y v / B b + 1 0 w b d E n G O r v p H B N Y 6 z X T 8 u 0 C B f 5 + n p m g 3 R v w 5 R E t C e K Q C K A Z N m P Z 4 7 n y I B o P S 2 H y x I z / v m f / h n 0 x T q x s b S K A A V 3 s K c H g 7 2 9 K K R S u P L Q I Z T o Y 3 b R s f a y n E H y / F 5 S F z n h v Z 1 d p D Z d 6 O z o I L 8 P k a Y U 0 K A f 4 0 Y N 9 9 5 8 F A H k 0 e G v Y b i f F I p S l i p V K R x p 3 p L 1 Q g v s I y g a T R / O z a z h 6 J E r 4 O b z e 1 y 0 F H T M v b R i F b Z H k / W v j o 5 w N M a j E 7 s m 9 + H E u W U T C v r y W F h M E k S s I 1 U h 2 x s t + m t s C y f z o U R i 3 1 g E j Q q F l X l X a M E c j T y u P r g P H / r g D 6 K 3 d w h f + / q j p H g B X H v d j Q R H g 0 J L Y a V V U b s H / Q F U i u I H N e Q K V E U k G H F S U y e f U W V q V u u k q 2 7 + l r N h C f l X P p 4 U 7 A h j s 0 F L R o X h 8 j r R O T A A J 5 W 3 V / m x 3 R M x + k v q o i e Q S l T o N S r U 3 m 6 2 J Z V 4 J p t h n i 6 k 6 I 5 4 C V Q H a W b E 4 0 A q W z L w F 3 l + h y 9 E q 7 y C b H E V 7 3 n H V X j w 4 Z n v k v n / k 8 N 1 8 O r X / b M B 9 X 3 v v w 0 L C x d f 9 Z e y N N + F U o l m m y C i F a n S E l W o G e Q 7 q f d F r 4 2 6 / A F W I g 8 B q l m r m j V R 4 8 n n a b L x 9 C o c m N Y i Q G S J Z I H k O 0 j H t 1 q k O b R G s l J t 8 e e h 8 / h b o 0 5 f j T S T k m d g E o 0 0 m L S x Z N 8 J X O 1 x F O Z B M J m / x e e x E + 1 k J t 4 q n u g g b X B R 0 5 O m 1 k p U H A N s o E 3 E o 1 G E O 3 x I l 4 v 4 1 o k N X F g o s Q Q U d A F W + V y W n C z 7 4 0 8 + h t P n z 2 C T X F 1 1 k C K t S K W S 1 g m T p D U 3 k a L C y Z K W S u G o q F J A N W r l E v 2 E j X y K 9 V h E h f m 3 S F E 8 n j p u 3 t e J W C y I S M C D V J 5 5 s T 6 c B M l A l 5 / O t g / r G w V s 0 m l 3 e X 2 8 Z w n 7 J s f h C d b R 0 d F J D S 8 a V K H 2 d q B U T t P 6 V M 1 / X F g u s E 5 i m J 6 e Z T t I W T m x b 9 d u f P p T n 8 I i L d e 7 3 / 4 O 9 S X y v E W r 3 i b p e y z Y Q H d X B 6 l X h O A O U e g D L A d w / s J x L C 5 P 0 f m X 9 1 r D x U v n s Z p e o 1 K i J a W i X V 6 j J e S z p D Z T p O O b B E C A b e I y 3 0 4 0 V L 1 w 8 o + C Q V J N t l e s M 2 E I b 3 r o C j S q r F g H d u z Y g R I t Y z l b I J 3 0 I 7 l Z J F g 8 p I B r 8 N H q y k d O p 3 O I U z G 1 K B c d Y T 9 8 4 S B 6 E 3 H 6 e W 6 M j 4 + Q m n p w d m o W / T 2 k k n x e 0 B f b r L G O n Q S k 0 0 9 q m c N d r 9 m B 3 S N 7 c O z k 7 H f J / z 9 2 u A 5 c f e 8 / i / L d d f c + H D t 2 D E v L S + Z 0 y p k s s A H V F a 5 x o 0 2 a V g m J 3 u v Q G I + s k k D S a L J S t n w k 8 5 m Y n / y e O i 2 V u s L V K a E x J K e s F h / S r B E t E U / l r U X R Z I 3 U I y e b Q t A w g x a F s 1 o q s N J l o b 5 j J 7 Z x Z E l g Y l I D t a h y 5 T d J a N p J D 2 Z Y M 9 r g J b A b 1 Q 3 m T Q q z S Q p C / t + k g v C 4 G q R 8 Q Y L C g Z d P r C I a j V M 4 + R w N L y + m 9 q b W 3 k 6 6 t 3 w / S Z j 5 g L y H W T / e U 1 a y y e 9 r B E m V R 0 X W m Z 8 F f 4 2 b 1 H n x e M y H e 2 6 8 H q X s B p 7 + 6 v 1 4 + a X n 8 L v 3 / U c k F 9 f Q 1 9 + D N 9 z z b g q n D 9 / 3 3 o / j i c d e x E / 9 8 M / i j / / o C + Z 7 7 B 7 Z i T / 9 o 9 / F 3 / 7 t H + N 1 r 7 0 F i 3 O k N Y E m n f Z Z G / w c H I 4 j T 7 l 8 7 n Q K c 0 v A c q q I 6 Z U C z t K a V U k D 1 a n y q R / 4 O J 7 + 1 r f w 4 s v H K K h O a + 9 V C m s H f Z P x 8 X 5 s J P N 0 8 M v o j r A V K K B 5 C T e t Z J O F 9 5 I a S 9 i j o R g K 9 E 8 C r L 8 g v 1 O 9 p 6 l 4 A w S K q j x I I P j C s l R t Z c O W N p / a x b p o s h 1 c p N 1 S s G n S t I H B A b K g N C m m 3 / K d n p t F l X V l g / 6 s 9 q G O L s R o 0 T O p D I v P O m V + Y a + f r C K F v t 5 u r J K x z M 4 t U O n 0 k r U 4 k N n Y w K W 1 R Y x 1 d 6 O 8 W c E r x 0 + h p 6 + b D I t 0 n g p a / r 7 H 5 0 E m t 4 Y D O + N 4 z z t v w J e + f r o t K v / E 4 X j v J 3 7 r u 2 T v H 0 q d X V H s m I x g a m a a W j b V 7 n i g 9 p Q 2 q f I B q g R B j R S v Z j 1 0 t B g S D l a Q g c m A Q p F i B V g H B P M T m N o d E T x M m n k d H 9 a 6 b V m R M v U N A Y i v c k z l s O o 8 G p e t B i C F 5 L 2 b 4 g v 2 N M y T v + v d 9 g P p H r q + / Z 5 N R r r n J f X a T n a + 5 d + + w t F w 4 u B 4 H c f n 6 7 h 6 R w d O n 0 3 i 3 j s n k c y s Y I B 0 L c z y V T Z p c U k 3 G t R o H l 8 M / / u B W d 7 v O 2 A S V a m z L i 5 P E h Z 5 e 3 r 9 3 m R + 4 v c k e 0 6 W S / U m 2 F v u B L q e 5 9 N v v 4 r l r P D 7 O n K 1 M r K 0 O t / 4 5 l m C 0 0 V L 5 k D c n 8 K 7 3 n g 3 T p 6 + g L 5 u L w Z 8 w / j 2 3 D L 2 D H n I I D J s j w C + + N g S 6 9 Z n w m P V 8 z 1 F 2 K 6 z y + t m u 6 5 0 b P u 5 h 4 Z C G B n w E C x u / P g n f x o P f v M B T M 9 c x M c + 9 E O 4 e G E W m 4 U y + k f 7 M b O w g J d O P E b r t G Z K c p Q W v 0 B / R z 3 D / o 4 g s h t Z B G l Z N m m 5 n A R S b i N D X y j Q Z g M E / P D w s A 3 W + i g X D T K g M H 1 C l U P + E B r y g z 3 0 v b x m w Q Y H + 3 D s 3 A X r i K i R x v m 8 X o y O j 2 M 1 u Y S 9 3 S O Y J 0 j i 6 i T h 8 y y Q x o 9 1 9 y N B R R O N 9 9 l 4 V 2 k z j x B p t o 8 W N x i I w B N 1 4 o b J X Y j 2 j + L D P / p l e + 5 / L L k O X f P 6 f 5 L y v e V t t 6 C 6 u Y J L 0 2 0 w Z e g v C U x l C r Q o i q y T t I X G A 9 Q d K z A Z 3 S M Q 1 B B N W q r t n j x 6 i m a 1 1 F F g b a k G 4 3 t 1 i Z v I 8 X 5 O V k K 7 y S h Q U v T 8 j S d a P l X S u i a 1 i q x O S x 0 X y o f X b D d 8 O 7 X z 0 q s R d G p H D 5 1 a t 0 b T m U w 4 9 K s a i D 7 B 0 d 0 9 m F / P 8 D w H k q k G r j 8 c x w t n y q i S 6 O y b 8 N F 5 D 6 I 7 G G P j h J H J l 0 w r d 3 V E 6 f x u o E x 6 l s 7 J / r S T t O v f l 1 R G 3 d S A p f L y 7 + 9 L 2 8 + x / e t 3 z t I 1 T v j 4 z C P 9 E f g o Q C V a + x M n l 3 D H 1 f s x 2 e P F 1 F I S P / j + j 2 J t 7 h x 9 k g Q i 7 j 6 c O L a C V D G D D 7 z n / b Q g X j 5 D F G s U 2 H R Z o F Q t / M P p u + u 0 n a z u r L 6 d p K R V 3 o d + j 7 O I B x 5 5 A A s r s y h s l n D p 4 n H M L p 7 F U m o O J 0 6 9 j O X V K U o a s L S w j A 7 6 O U 4 C O d 4 V p 0 x R G V P R V i g v g X C I d C 9 A q t 3 u q X S G 3 I h F I l T c p M Z S X m y r L l K 2 Z q 1 F + S N F l S z x n 9 N L m S G g y w S D g + 2 8 Q f n s Z t 7 D B M n 6 e t 7 C k U T V q X + Q 3 q R r Q v C K K b l o 7 S L 0 t e r 0 o 5 y U p a W Z G e Q r V Q Q o n + r 8 E v 1 T p 5 a X H u u 0 O j 6 o T D / y g V v w t Y c v 8 f p 2 B 9 j f e 7 z v U 7 / 9 9 7 f s V n r n u 2 / G C 8 8 9 y 0 p p d z z k F T q k s C F W h p w + W a Z t M M k i C S w a R / o u M G 1 b I R 6 6 m T 4 L Y E o O x f B R S I Q c 9 V A 5 a W r b j S b / h i f w f Y O + W Z M P S 5 N A E d g C D / N X P n o I q W 5 p c 7 2 X 3 6 V B T g F U Q u h g f l 4 e 1 g B b y c V 7 3 b W H H N 3 n o G b k K x 3 U s Z 5 O l F L L + J / U 3 q 0 G n X d H D m + / Y T c x 1 s D H S a k 6 Y l 2 k f w 5 8 6 W / / k m X 3 o 7 M n g u H B M b z 3 h / 8 t r t x 9 B f 7 T f 7 w P H a S B v / Z r v 4 o v 3 P 8 N D H b 4 M U V K W O R z O v m n Z O X + F y Q 9 g Y v 0 + L X X D m F n f 1 g y g s 9 9 8 w z 2 0 0 / a O c C 2 Q D f + + q G z S A T q u H Z / L 5 a T K b w y r W g H n i i / k 3 U m W K q e a a / w l p v G 8 e X H Z l G j Y C m 1 6 6 9 d R q t X p n + s z F E + Y z G b w 9 t u H 6 T g F + h P Z w h 4 P 3 p H B u n f Z K n l 6 c e x 3 d S p U G Y 9 V u t l b C b p p 1 C Y Y 5 1 x Z t 5 A h L 5 N r V D D K n 0 o A W 1 w a B h F K m u i w 5 T y Y D x k S j s Y 8 C O f K 6 H I / N Y z W R s c V k 9 y h y g k L Z T 8 9 0 g 0 C D 9 l q S s Q 1 l P C z 2 f Y v 2 s v H j r x I q 1 h E C H S m 1 y J s l k p 8 f q w d Z r A z T L S + k u 5 B J 3 0 A 2 m d X E 2 6 E L y / i / 5 c n G 3 q C Y R Q a B V w 9 4 E r E R 0 a x O e / t I x H n j q 1 V Q v f n R z v + + H P / I M 1 d s 9 r D u D k y e P t 7 k Y i X y P U s k z q d B B 6 N Z 5 k l k i H L N A W e F 4 9 + L s E X V T F 4 v D 0 n t 8 L d E I L 3 x F I / F F g Y m N L a 2 w P 6 D I D q f t 2 n h 6 K J D W i e g Q N k X x 8 G + Q U g O l j K V m 7 K 0 h N i Z X q o K Z R h Y g 6 t Q E q 0 A H X 7 B l E h 2 O B V s c N f w 8 5 d b H I R v F h I V l F I u G k b 1 H C u a U K r t j T g d F o A M + d n 6 V G o k N N j X X r D X E 4 q k 6 M B O I 8 P 4 2 6 z 4 u V t Q a e P 0 e L 6 f x u m v c v B c / f m + g j D g 9 0 Y G L I h d 2 J s P m U p x f T B I 4 D 3 r A L 7 l Y J 6 W w d V 0 5 2 I U k 6 1 E W H + 8 s P n b c x O d V f u / K k h N r 0 W a m N m + + A p w 0 k 1 i P P D / t a 2 D k 2 R O X U x I k z V D S 8 z s 7 j s 7 7 j 5 h 5 0 h y K Y X 1 4 2 K n f F w S u t c 8 p B F l A m i 3 C x X T W 2 N z k 0 C g c t Q o r + z f s O v w a / 9 M 2 / Q C w W o 7 9 I W c o U s H N y 1 D q p 5 l d X q C A c i I W 8 J B V U s G z / n l i n + Z Y u t r X o f V d n J 7 K U u + R a F o n O D i y R V U R J / 2 r 1 C q n e I F 5 4 + S Q m d 0 9 i M 5 + z + 3 d R D i J d O 9 D Z 2 4 V H n n s U o / S n Y s w 7 R z o Y d d B H K m X t v A b B k 2 X 7 d g U j 6 C R w X z g 7 i x u O H q C B o E z z k e P h D i r T E L I E 1 U 2 j O x G f H M N g 4 g A + / O k / s v q 4 P L k O X / u G v 0 P 5 5 L D f c N 0 w T p 0 + a Y N q 6 Y 0 k H U + a T 1 K 7 T Y J H I F L w o V k l A k k 0 T x H g A p G s 1 O V g U l K 3 u C V + V l C k w C O f R g 0 o f 8 l a l Q + v D g a L A q 4 w P z a G N b r 1 2 7 Z / a z c 4 h U G C I e D p O u l t Z c H T H P K P K O R e 0 g b F 8 x G C 1 t 3 s 8 5 R 5 O v 0 e C o I / V E a I F x T p v H p p 7 m V J C 6 R O i Y g i l E P o j P d i Z n Y N y x s V L C 5 m k C 9 7 q D w K e N f 1 u z E W 7 b O B 6 Q L r I d J B D U d t H A q S / i V a m F 0 W o F g m e 9 B / p c R 7 l w u b p F a b 2 L M r h u 5 o G J G I F 7 G u T j z 2 7 U t I 5 T Y J p E 1 c m C t g d i n F Z 3 C Q F l b p d 4 r q V n H j o Q T S t A b V C u u J Q n p 5 U s e / m 3 X u c 9 X w t n v 3 4 J q D g 7 j t x o P w V H I Y 7 g o j m y 4 i V 9 b g L z U 5 r 9 0 9 k c A a r V C M 1 L e / t 4 + y U L H u c C 8 t x s L 8 C v x s A x + Z g Q C m s b L O x C g y o R g G + 8 Y Q 8 E W R L a 5 h Z G w Y c 7 N L b G 7 6 f q R 8 b g 0 M M J 9 S s Q I P 6 7 Z M I R d 1 T Z E V B Z l f g b T O Z h O w s R W i F I n H q d D W S F x 8 C F D g B w c H U C L g K H 3 o 5 L 1 q b N d U e g W O S h Y d v L 7 M v J d z G X S R 6 b w w N 4 O R D g K U B q J J S y e m 1 f R 7 s J p K E 3 i d u M B y V Q n U O A F b o S U N 0 g 3 x 0 F + d z a f Q S c V f r q f x 4 X f d i i 9 9 4 8 x 3 Y c f x g R / 5 n e + S A T m K + 3 Z F c H F 6 C q l M B g V q n T w P + U t V O o 1 V C q L C i B p 0 z o V g o 3 d b v X Y 2 r U K / b V u m 7 Y P n K G Z O 0 z O 2 v 1 N q s X K k Z a U 8 W w Q l M y C A 2 u M d y s e A p v P 4 X p b L P u t 6 N q q s m X w g g X 8 7 P z 2 Q y r H d g 8 f H w 7 t v 3 0 1 N S t r F C l 3 L r F E p 1 E l T S o i r h 6 e W 5 / k a Q 3 F h f G A I n / 3 b l w g w j X G 4 8 W s / 9 V H 8 x f 1 P 4 d k T x 8 j f / b j 3 + g Q K f P 6 d k T C f r Y F 5 c v u x 7 m H y 6 x V a u A 4 k c 3 U 8 + O I a 8 2 q X + V 8 j 6 T n 1 j F d f u Q O j P X k M k o Y 2 S h V a h g z L H E W R O P E 2 f f i z B 0 6 3 g c 3 / u s I N f P i N V 5 L m U L j K m / j S o + d R 3 P S Y Y r g 8 K e p i / 8 5 + 7 J i M o k k L 4 3 c F L P 6 S j U b K 7 K U i L S A W 5 G 9 s 2 z I f 0 S O / l K / q B d z k O S r b 0 k I K H m r / X T t 2 M r 8 a S i U p 1 5 p N v 8 j S G s U 7 g + g Z 6 M f K a t J C k u b n Z z A 2 s R P V Q h P e k A c x T 4 h t t E 6 3 I s X S q F + 3 i Y 6 O S L s D l 4 o 2 0 R H C y v o 6 / F 4 f e j o T B E 8 d u W L J O s g 6 O j q M P a m r X G U a C A a N O W l A v l z O m 5 z V C X A n F a j b 5 a U 1 V G + e / C R S 0 m A I / Z E Y z q Z o J Q m s v u 4 e 1 q O D 8 k H 3 g T L W G Q 7 T D 8 1 j L 8 s q z e 0 h + E f H + k h D C e L + A f z E z z + 1 V Y u y U N e 9 4 T 4 T V B 6 q u J 0 T f l w i m J J E f q F Y Z o H V + V A 2 R 6 x W p u + U y Z t T V 6 u U e f O 2 J W m H E B F Q s l Y 8 l L a B Y w J O M D X V X b 7 1 n Q 5 F M K h w U p 4 O 0 j q K i l E / A 5 L O k T R I N v U b v y N 0 7 H c H A e 9 j Z U m w 5 J s I N P Z P z 6 B P 9 q r U o u U I o V n N 2 f Q B N Q 9 b i d d 6 b N R d g b l V W T 2 e / v j x F J 4 4 n j P f Q p / 1 f F 9 9 8 i U s L 6 9 a N z e f F h u Z B v r j i p i v I t m q I V k o Y C T e h Q C V Q i I e w U D / K J 4 5 N r d 1 7 3 + d 1 K K 1 d b E u l t Z W M T k 8 i Y i v w i r R c y a o 1 K r U 6 j 5 8 9 c F n z V / 4 6 D t v x N 3 X D O G 6 g / R J i v Q J 6 E N 5 2 Q 6 7 R y O s t R y W a H F C F L B 3 3 d G P a 3 Z 3 U l h o 8 b q 8 K N H q d H U R q A 1 S q 4 0 c / R l 1 h 9 f R E e l A g P W e J n j j s Q 5 a l S r S 9 G X U / o V C 2 a y R A l c 9 9 M f k T 7 n 5 e W V 9 D a s E w K 6 d u 5 B n f T V Y b 0 p l y s 7 K / L J 1 4 8 8 v L R s l D J H q a d C 3 U a f M t B Q 9 7 8 H C 8 o Y N z 4 Q C L l o m L z I E p p u v k R i t B u V i Z W U D n o 4 g S p t U k L E E d o 6 P 4 d T s F P b 3 j W C d 3 7 m Y h 0 N M h m 3 v I + 3 V I F q J I J J P V u c z P T 9 9 h r 7 o K H y k g a k y L X G g A 5 n K J o k A m Q C V y R j 9 u W a 9 a W N b f Y l O V G i Z N e Y Y 9 Q b J 0 O q Y X p o z l + I j 7 7 s W X / 0 m n V W + d 1 1 x 3 R u N 8 l 1 9 w 0 F y 5 h y m Z 2 Y s x i r H G y q M S C F D 7 T l L L A h 9 q C Y z 1 Q P X W a H N p r t t j d j I E n o L a m V h 7 P M W c E S 9 L r d M O j Q + o 0 g I C W + L F c M n t + u d L L w o o e g c M w G l x A p p V k i D f n Q i N c 1 i G z j m a 7 W N 0 d 9 J U X c T P / i W I x b P x 6 c m a K k p W e 6 V Z N Y m v C n q f S i 8 G 1 c c u h G H R v a g w w t M L V J D s U z y N w y A K h / z k s v 6 z h u H 6 O 4 1 K D B e Z u f G a G c f w U Q H l o C b W c 5 i b W M N M 0 u r v N 7 N B v k H C v U P J D 0 L n 4 b v 5 C v q s 1 x q j b g p H z r X f P 7 O B A U a b I O W D + 9 9 7 V 5 c u 3 8 / K N s 8 O c Z 6 6 c L O H Y c x 3 D u J 6 6 + 8 C n v G f J i / e N o i V w r l A j p I m 9 R T G g j S u l L d B 8 M + 9 E c 9 W J o + S 6 V S x k B f N / K k P X 0 E Z r V V o T W r I u S P o E R L d d W R w 7 Q u G Y t W X y N A o g S B k / W 5 s Z 5 F 3 0 A v U q t p 0 q o s o h 0 x r B L o V b b n o Q N 7 a O k b L L c H f T 0 x + r o t x B M x a 3 P F 3 C X p j / / R 7 3 0 Z J 1 8 5 g 9 / 4 b 7 + D o w e v w 5 H D N + G 2 2 + / G N V f d T h o 5 w L J v Y s f 4 b n u / c / w Q 1 l a m M d T b g 5 n 5 B f O p C l Q S b l L 8 F b b Z K P 2 n S M C L 4 2 c u I k q j k A i Q P L r o P 5 M y V t g + e m Y P W U e D 9 e g k A 5 p O L S P m D 6 I v 1 o 0 L y / M I u t V F H i T L Y F 3 E 4 i Z n a o c i l Y C C d B W c o G g f N 8 u v 6 J o q l W q j S t D T + q 3 n 0 g j x X u 9 + 2 w F 8 8 / F F O D 7 0 6 c + 2 P v L x N + L J b 3 w D s 3 N z y K T T N N W b 9 B 1 K N s Z U q 1 W s p 0 a d E E I 1 J R 5 V B R 1 6 / W 2 r x c + i f s K J R Y x T y A 0 0 E g U B T O D Y S g K a w C T Z k b N H l a p B J R v I V U + h b A 4 t L Q 2 X f i S I 7 C p + Z i W 5 C A L K n d y I N p h e B e f f F V 6 d 4 3 P U M D E Q R Z y V c 3 A n G 5 M c + A K F L E Z K 4 G E l g w K 0 w c b 9 q c M 3 4 r b P f I 1 + B p 9 N A u y s 4 Z 5 b J v D Q E 6 d Z V N 2 z h u s O 7 8 b u b t 3 K R 5 p R x q W V K U z 2 D S N M k y 8 r r Y h 6 D c 4 + 9 j w 1 a o q K 5 n v o 1 P 9 J 4 t M g 5 H V Y B 0 k 4 E r L Z q z k 2 f I U U + 8 a D X Q S z m 7 Q m h o e / d Q 7 X H h 2 Q y 4 k A B d Z J i 9 3 p J B W q F i 2 k K L u x h H E C p M K q l m X p 6 u o j d S 9 g c X U V g 0 P 9 V A K k y t R k i j r J F n I U 0 F n s 3 j m O G n 3 M q U v T F D g / m 6 R B X 7 I T i Z 4 I 1 l d W 0 T f c i / n p Z V q + E H y K z v e 2 c O m V a Y w M 9 c H F t g n Q h 5 m j T 6 I Y P P X g 1 e h r x b v 7 6 B 8 t I B r 3 Y S N Z w p W H 9 h k l 0 3 h S g k 7 + / M q y D a r u 2 r U L A V K 4 f D 4 L N z V / j g o g t Z Y 0 e q 4 x p M 5 4 N 3 b 0 9 u L C z C y f q Y p I K E y g V 3 k v j / U i q l v c S U q u X r + p i / M 4 u H e 3 z R B Q h 1 m R 8 q u x K z d Z h K Q k R O p W 1 K R W P n u G / m 6 c Q H P w 3 h R k l P m d + p C l 3 F 0 t N w H m o u W r Y W B o B K s r 6 6 S B X a b s g 7 y P x s g 0 n 8 v N N u n p 6 y U G 6 h j t 6 k b P Y A 9 c v / j b v 3 H f 0 w 8 + i L m F e Q N T X v F 4 N J e b f H B Z J I F I z l 1 N Q s 9 C y X / S V A g h 1 r 7 j Z 4 v D 4 6 u F 9 Q h E W / p W A q + O N 4 d N N d + i d U r U c N I A 5 j d R o 6 n h 6 W T Z + Y r R M + Q w C T j q Z H A T T G 1 y J 0 E Q M A U m / k Y w G R W 8 X I D 5 / c 9 8 / E P 4 n 7 / 1 6 w R V B f / p 5 / 8 j L k 3 N 4 f s / 9 G M 4 f W Y a n b F R 9 I 9 M Y m W T v k / V h Y d p s a a n 1 p k X J Z D W g B J K 1 T S L t 1 + 3 A 2 F 3 F T u p F T / x 4 Q 8 j m u i h A 1 z A 9 d f d h u u P 3 E V f 4 w j W F l f h C b D s f G Z F B f o o P O f m S 3 T u V X Y 9 8 9 b z f k + S B b P n 4 X m a S d r h K G B o d B C H d 3 X j + g M K e C W F i T d p M Q L w B e j / + Y J k B W U U c 6 S Z / f 1 U U i 4 U k k X W f Q A l s o g Z U o 9 E V G M 0 G j + p 8 t 7 0 i K g U Q 7 R I X g q 4 / J 3 6 Z h G L 9 P e k N H v 7 + l i t P h a b A h I N m v W X Z e n u 7 M X J 0 6 y j r h j 6 C R Y 5 / u E O C i H z K h U 2 T S Y i 9 G m K B O j k j l G s J 9 d Z z h g V y i b C p G G a E J r c S F q v W p G K x + t p 8 v c 4 g q T Z R u V p q f w U S A G f D 2 T + 7 M v H j h O E m p X t 4 P d N i 6 / r i A T I j i j g L v p 9 v K c 6 H l I s i 4 Y l H B 5 S c F K 2 P O m f n 1 S s w 6 f p I f T r Z X l Z t p M X L v C 8 D q z S D 1 N c T Z O g z O b o 2 1 G + 1 B y q m 2 S x i i M 7 j 6 I 3 M Y z V 5 B z K L I 9 f g k U J l 3 x r V r F i O j U n S 5 T O e v t Y X j G G Y i F P I D l N u a w r X M r l R i I S R 5 F 1 W S 9 W 4 J q c 3 H f f w t I C 0 k n 1 5 F G D y G d S K B E P 9 d 7 J s V M k R D t K X E G L i r U q q 2 Q m M K q n b U t k Y 0 s C h k A m W R I g q C F a d F S b A o + S v r e L 2 P B V + V U 6 l 6 A Q + J S n Q K L r W P g m z b T 8 u v Z U d o F p G z h 8 T 2 n U a X b q d y U X n j z 2 M j L J E 1 i a P 4 N v P P L X m F s + h 0 c e / Q I b L I c 8 / Y f k x q I M L a p E 9 V c e m 7 F r Z C F U j h u v G M C Z q S y G Y y U s p 9 c w O N Z F L T 2 F u c X z Z K B Z X J o 9 i f n Z V 3 D x 0 k t 0 x g v E N O l Y K E r q k M G T 3 9 7 A + 9 8 w j r H h K M + l p j V K Z o X 6 r v R 7 / / W X 8 P K L z 1 L Z U O M G m h j s C m N 2 Z g 4 / + O H 3 s B R O K o I g n W I F s n o x Q m d Z U S H 0 v y m w m p S p 2 c 7 0 l 8 J N b D a p g U n f t G b G y s I y u n u 6 E K O A h 6 l B i + q J J D 2 b p W b v 6 + 9 j d b J e e R z a t R 8 n z p I O U u D T p C v y h T p o t e Y W l z A 2 0 m 8 9 m P F Q A h F a y W I x Z z 2 m 4 Y i X t L D P q J 7 a r V E n Y C k f b r Z N h A 6 6 O h z K x R r B l j D L K f l I Z z Y w R P / E S Y A 4 x D 4 o c C e n L 5 D p F D F C J X V + a p b a n m A I B w k O + e N 1 + q n r p M 7 r v M Z L a 0 F K R S v t p X + 1 W W n Q G n l N u e s Z N G k w 7 A k a u 5 l e W 8 J Q B y 0 y 2 1 I K S n O l 1 C P X S f C t l T K o F O g r B g L W i 6 c B X A 8 F R n O + 1 t b m s b I x C x J D k 1 H V o c B k U 4 j I N m q S Z 1 o / R W C I + v m p 1 N U 7 H a f l V o e b / D b l p C N P S + + k V V 9 M b h B Q B 4 7 c J 8 t U E J B o I h V Y K Q C p 8 F X N X z K L I + z y Z t S s 6 j L X n C U F S M p / M n D w R k q i E t I 8 b c B Q N O j v 6 F o J q w Z w D T h O 6 g 3 m q c O u E p D 0 x 4 o y u P D V 0 K h e J L a O Y s A 0 P U P 3 M P B t H Z J T 8 z 0 u Q 5 Q 0 t o t a 7 V 3 3 T t D K 5 F B q 8 q F Z y 1 7 e M 0 Q / I k M 6 o a B I 3 T t K Q f 3 z B y 6 Z t T D w M y m c Z 2 E p j 6 P 7 + z A x 3 o s u U i d f 0 N / 2 5 V j O Z k 2 L q A R Y J o d F B D R c L d Z B E x s b G 5 j s 7 U N X N / 2 0 W o n + m A P D Q b f 5 J c m S R l d E O J T s C f H A Q 4 9 Q a d V A a B i l v u 3 a S U w M 9 + E v / u Y R H J g c w j P H X 2 Q 1 a I D a Q f 8 1 j 5 R 1 T 9 P a 6 D n 8 A Q O W e q 0 a 6 o k q a D 0 O L S 7 T M m d b A 6 V x a u h Q I G y a d G J y A s t r K z y f m p / P P r u 6 j H 4 K t C N f w v j Y i P U S u k m d h u j I r 6 5 m 1 a k H h 5 s g 8 n R g 1 8 Q + W r Y W J o b 2 Y H Z + m V T H a f P d I g S C B l h P v H y K F j S A R K w X m Y 0 a b r v x T q w s Z T A + v A / 9 n Z O k g e f R Q U o a 8 A Y w u 7 i A a w 8 e R m 9 3 P 1 4 + f Z r 0 z o X u r i 6 b U t L V m b C e w G i k g 6 B 1 o Z e K Y J X l i x A U p X K F S q L D e v n F g j Q G 2 t 8 V N 0 2 a L + W x c 2 Q X i u U 8 0 q s b F H 4 X J v q H k K m U k N r M 0 t q F b J x K n R M 0 k 6 i z f i R 1 6 p p X 7 1 9 D 6 w Z Q 2 a s z R F T V Q V B o z E k K w e E P 8 V 5 i X B q Y D p G q F m n B 4 6 h Q E W m 2 t C 3 p o F 5 C W U a t a c K c L b B 2 b N f B + x T g a i f Q F x B I X o 1 6 4 A M I t X I w B S Y 5 Z 2 o 4 d T 5 s D 9 L q I e 3 Q Z / 7 J B 7 I o B X L R N h 3 k t 7 y p B J J q w C b 5 0 a M z M B n F s 9 f 2 7 x I 3 D 6 + T 0 m C O F p j a D j t q X 6 7 A R 6 1 w Q + l g O S h u O p Q D y y T z P D 4 A 7 O z z U P h o R d n g C s q U M 1 r n N f V c i T m S q 2 / S A v h 6 8 P m H j 5 M m + M 3 S K e m V V U M L n M f r j n Z i c m K / T S O X w D c b F V Q J D i m c l o u m 3 U H l w A p U I G e R j d O i g 1 q q l x B l e V u s t z A F q O l u 4 N n j G 6 i p p 2 k b s W 0 1 Y M + p 3 v V q K 4 j r D g z g R 9 / 8 W v x / D z 6 E 1 1 y 9 k 7 R s B r E Y f Q I q k g C p U F n t o N p g o 2 e o J I I E u O I l F Y v W p N k K x y O 4 9 4 Y b 6 Q 8 V L M Q m n d Z E R 0 3 / p o + 4 l q I 1 X Y C H 2 r 2 Q p 0 m m w M 3 N L 6 G 3 c w A L A g b P d 7 j Z v g T R k j p k i K Y o f Z P 0 + i r 8 E Q / K t Q z e f e M N e O L M K 7 S G + f Y K R r S a + W I Z A f p L / Q S E V o o K 0 N / Y r K X w y v F v 4 x 3 X X I e / f v R v K A e K 1 d M c M y 2 i w r b p 6 s V m v g D V X G 9 n N x w B W h y W s b u 7 1 z o 6 F B 3 R 2 d W J M H 2 0 t X w a + / b v t 4 m J 0 / N z p J M x 5 L P q G q d P n I g i R V p p V o I K f 2 F 5 G a N j O y h z L a w t r 2 G T y q Y n 2 o 2 I z 4 N M d h 3 z P D f R y / u R l s Z o 2 U R z 5 Z v 5 K R d o d h A o Z V x 5 4 E b r X K p W 1 a u d N x 8 p I B + W i s y j q H 1 e 2 0 F a V y o W r P X c b B s p o T x / V + U p s r 0 j H G W j 1 u E a m t h 7 X 5 v i b R o 3 V a S u H D o D l G R Z g s 5 D q F b S 9 + 3 5 S 2 x Q A U Z f s t L 0 2 Z I s D J N 9 3 r I e L V 1 r 5 7 T B x D f f O Z h 0 l r 3 j Z 5 0 j s D k j Y e s h V B J / l U D Z f S n 4 y t Y o 8 d Z 7 p Y O 7 + 3 H V a A w J d b F q K S 8 P r 6 F z q m k L 5 6 f z + M Z L S z g 7 V 8 G l h Q J O T a 9 R E J S 3 y u h B x F 3 G u + 7 c j z u u D u P o 3 j 5 W o J 6 d m s n d b / N 1 r r 7 y J v T G x 6 k g / E i t U 4 g D v d g 5 f g T Z N L W S i 0 B l I T Q 1 P 7 N Z t O 7 4 F B 3 s Q r U L p 5 d I B S j c 3 5 v + x 2 / + G r 7 5 9 f s R 9 d V w 6 9 F h P P v i c V p N M g T S l V K p g A R p m 5 M U p M I G E o d S x I f a Q u N 9 E h j d a 3 J o B 7 V l 3 S b m F S s t R D v i Z k h j f C U X w l B P v z n h o j r y N y q 0 N P H o E F Z W W C Y + 8 / x S C p 0 9 Q 0 i m N 1 j f B C 4 Z S p V C 2 9 3 d a Y v p K J x n c 7 O A c x T I x a k L p E o t r K + l E Y 9 E M E 9 6 q f b Q z A G 3 I 4 T F + Q V a l g j z 8 W A 6 t 0 Y f 0 m W d W v 6 Q z 7 q X N b 1 D Z a + T 1 a h T 5 8 V X j m N x a c k c / L W l N a T X N k z p x m h Z S 0 U q p k C U 9 0 o R I K s m v E F q f i 9 Z A b 1 3 0 i 8 y A y o 2 N o Y p u S t 2 E 0 y U G 1 l u T U S U 8 p D i K 5 G a 6 r M m D m o g m g U m a C j H r E g t q e N g n W o g z c 1 8 C s U N J N c W M b 2 6 S A V F Y N B S u Y k F y a F f v c u 0 S M l i 1 n x S j T 3 V q w p m I F a o a N W Z 5 i M 4 h R u L K 7 3 x 3 n e 1 L G K c G V g E h C g d N a B R P R Z U i F Z E g n w p A w n / 6 b 2 S H k S U 6 9 W x J 1 E 6 J v l S o n D W U c F i y b J I M F q k Q 2 a h e J 7 9 t o U G 5 S N k y O K 0 a K G c d D Y d m i j G 9 w K T r m k v 1 C I a S Y 3 P c y V g m u Y s u q g O j x C 1 S r e n S s 3 W y f u V q F 1 b p E 7 k 0 L Q 6 0 h x 2 P m 9 z e d J H H + / x q X d d T c 3 Z o B Z f g Z f 1 4 H E E q B d a S L N x C 7 Q 0 9 O R Y y W U M 9 g 6 j k F t F g 5 Z P 4 1 F e C q a s c L a U s / w 0 J a P P H 8 Z X v z W H j U 0 + w 9 b z f W 8 i H n B o o g s j M d m e G v 0 I + o l 0 g t l 0 C J N y e E n 3 q r R 4 O V o C b y B C K 0 W 9 L s v N e v T y Q b R o S Z 1 C p u k x X Y k Y s t k M E g n S J g r b x O A w Q U 6 g + Z w o J L M o U Y G J v q y v J 1 X R 1 k k g L p D J Z 8 z P W l 1 d N S f c J z + V w h U N R Y y V J P o H r H N K i 6 m o e 1 q y U a u 4 8 S v 3 / X c s 0 i r 0 U u v / 7 z / 7 C 7 z v + 9 7 J d v L T G q 6 y P G X 8 8 V / 8 I T 7 2 k U / j F / 7 9 j 1 I u q q S S 3 d a 2 4 m y b m v h J P + z S w q J F U m g o x u M O U g l 0 s G 2 d 2 E i v Y 2 R g k B Y r h u M n X 0 Z 3 r J t U v d s s Q T p L 4 O W y B A Q f g + U f 7 R 2 g S 1 J h 3 W x i t H 8 Q k y M j m F t b J h j D B O M a X M y / g 4 K u H j g J f a 1 V g 5 / t p u l A C s I N k N F o H p U G s D X 3 S d N F B L R 5 + n G 9 0 Q T l x Y U I 2 7 d A H 8 5 D B a G 2 7 W c d d y T i W G e d q b 5 F 9 W N d C R o j T X o k g 5 N o X 3 n b G 1 v b F M / i 8 l i Z 2 w B R T 5 6 S a K C 4 r T o m d I 4 E 2 4 4 t 0 L V D g C i g A o m A J G D p e 4 3 / 0 K x r F R 2 z T s y H a L P r 5 M x L A 7 T T l h 8 j U B F M 8 l G 0 g K H A U t n M 8 1 r R O 5 5 A i t W O j B A d V J f 2 d w u s B u S U k e i U w m 1 a F E x T A v 9 E E u i b r L w j k 9 0 4 f W k W 7 7 1 t k h V Y I I 3 o w 3 p x B T 0 h a l w + d 8 A V Z q O 0 p 2 s r U j p b y C J O S p B h o 6 q R a / R r v v w 4 a Q K 9 o 5 a z v S b C 9 y a B + v Y r h 7 C Z n k G 8 M 4 w e z d j l M z d I L b W + X I T U Q X P B 5 l Y W 6 f h W + M h + y 1 v d 0 3 K B B Y Y o Q V u g n 6 B Q G h / 5 u y Z 5 7 h + f x M k L 5 y i 0 F f T 3 s d z J N b z + r r v o o 2 h O k h / f e v k l 0 7 z 7 9 + 2 3 8 S L 5 b w V a x J A v T K u Y o 3 J y o I + + V Y 3 3 d A V d C P q C d L Z L d G V 1 R 6 c N 1 m q A V F 3 q 6 t X T b G K N c 6 m D R L F 5 G t i d n p 6 z K P j x 3 R M o p f N Y o o U Z G R 8 z X 0 7 t p m 5 z d W V v U p B j w Q h 9 j r Z y V i d A J r 2 J f L W I I / v 3 s e 3 U u Q U c P 3 u O A t t D m W w P L o t J 7 d + x H 6 d O n U a U Z d x / 6 F Z 8 / e s P Y 3 C 0 G 7 t 3 9 N s S D I 0 q l V S r P U t c b o e m w o c C Q V J w L x b m p z D R y 7 r n 9 6 W y l I 5 b h g t e P r u s e Z b s o M l 7 + X l u i m 0 b d o f Q G U u Y g v H Q Y j s J Q v W k F u m 3 D g w M m G z J T d I S A 5 s 8 X + 6 J q 3 N g / D 6 z S C y w w K S T 9 N l A J W 1 A A A g k M t d m p X Q O B c O A p G M b T F v g I v w o N L q W 5 6 k X T z 9 u 5 S t L w T d W u Z Y s D 9 Y d K 9 S 0 m E S G h X J T w J S a l a K U q l k 3 V T A v Y L b M n 3 + a Q v F 3 L M D W Z 7 1 Y U d o o b V / 7 v e d e l l z U j h K b F O k Q q x / H 5 p M 4 P 1 e g M 0 7 l Q l 7 t j 8 Q Q 9 8 d J 0 b p o M f z Y L N W R C P e i d 3 w H N l I r f B 4 X n e x O p M r k 7 c k M F Q g d X r W U p f Z 9 a x R M C c r u X i c O 7 x / G y l o G I 4 M J C q Z G P x r I 5 T K s c / W i g o K c p 8 W l P 0 T h c 9 s M U i k S N 4 W g i L X 1 Z V r S E g W 7 S m s S w N j o I O u e C p F / U V K o w Y F e 9 P R 0 Y p j f 2 8 I 4 s k K p L H b u 2 A k f F c H S 4 p y N q e S p 7 V f o c 1 S o 5 Q d I D x u V B u Z m F 1 H M 0 5 f O 0 1 e s s 5 b Z T m v 0 t T S N w k n n e F N d 1 W y L 0 Y F + C m q L d J K C z o r W c n F m W a n l S 6 S J F 6 d n S D l 7 W I 4 u W y R H 6 l k C a E P V v F 6 d D z Y / z t m k l a e v S I s 0 O j 6 M j m i Y i g j I s r z 5 X A G D t L Y X Z q d M i K X U 1 Q G i 7 n l / w G n U 7 s L U e T 4 7 6 O v k S E V D Z D Z s R 4 K 2 z L x 7 4 l 1 E K 2 X S 1 U I H r X w y m 0 Z P d 4 8 p 2 x q f W e t h Z P J 5 o 9 e i q P M b K 7 S I o s t s D d Z b g v S u T I D 7 a U G 1 4 J D X o t J 5 M z K k I M 9 R R 1 F n Z 2 e 7 V 5 L W v b u n D y u k s a 5 4 z / B 9 2 5 Z J o L L 5 T H w o d R H q s + L z J M A C x K s + E 5 M B S K 8 S H I F P I F H D s + K 1 y q g W 1 5 B U S 5 z s G o G J S S v 4 K F l e e q 9 / u p b n m v x T u 1 g E c J P O v v B H y 6 F R G 2 n J d k e E 9 D Q B R S 2 i 1 + / l c c r / o x / 4 E O b n Z n j L K g X U S Y c x j K H e 3 v b g N K 2 s 3 W c r y R q 4 H X V Q t v H 2 e 3 b j 6 i N d u H J H H D d e M Y K p p Q X z V 7 r C c d 6 G G h 0 p V K p 5 u O j I r 2 b n 6 E O t W A B n n b 8 5 v S x 3 I 4 + D E z 0 4 d S F t 5 V b M o Z Y 8 c z v r e O u t E z g 6 6 M a u 8 Q T 9 q i J u v + 4 e 7 N p z F U Z G j t C v c J F C T O L 8 u Q 1 c e f R W 7 N 1 / E 6 n F C N 4 0 F s c T 0 7 P G / b U g i Y Y 0 P v 7 B f 4 v X 3 v l m / O g P / w Q + 9 2 d / g 5 / 7 i f 9 M D R v D 1 P Q 8 N X 4 Y v / x L v 4 7 j L 5 3 F S M 8 E z p 6 d J 7 8 P 4 D / + / G / g 2 a c f t K 7 n w N b A s d a v k 5 V 3 B 5 3 o 6 q G V j A e Q 6 K b v 5 n f Y 2 F S V g u g l Y B U j R 6 n A j 7 7 t 3 X j y 7 B l 0 9 v e Z f 6 S A U S + b X W E 5 U k Z h + j 8 b t J T x R C f K t G D r p K F F U m Z J g M f r p T K g Y q I V E 6 D K 9 N f V c S U A q s N I S y / b I C y V 1 Q Y B L M u i s S f N n R K V c v N 6 d Y z 1 E a S K 2 1 N 0 e q 1 Y w Q J 9 r 9 3 j g 2 a 9 1 2 l d Y h 0 x X s r f m L + L g q 8 h H i n j A q 2 H x p q C f G Y / K W G I v + V z Z c p g l Z Y x a W N t H Q Q r 3 W 4 o x l B u j z q 1 w u E Y z 9 v g s 7 Z Q o T x q G l C P / F I y n 5 D k j 8 w r L g p I P 7 R I J a R n d + w 8 c n N L g 2 I G J l 4 o y y T Y S P t b b J W s E t / L 4 R K 4 T A i 3 r J F Z H Q O C B E e d B j S z + k 6 j 8 f x O Z t q s i N 7 z G q 2 e s 0 0 n i S K r b O b W f r 9 l t T Q g q v U Y W t Q I T Z f 8 K F J N q S G d y n w 0 X q D y K e r Y w p d 0 v + 1 k 5 k y g I o U j Y G U J t c a 1 5 t J o O S l 1 w x + 9 + l p 8 7 Z v f Y J 7 t + 2 n h j v e 8 K Y F E q B / N q p S D A 9 l q 1 g b x l g g o j c x 3 R b q l T L F E G u V g h c f D b Y U h X 4 Z 3 Q o 6 0 t O m M Y 3 Y t i N M X Z + A n n b r 7 h n G z P p p S n 6 2 v 2 T p w 6 v Z e X 9 + g M + 6 j o P v N G o g 2 e S M B m 9 6 Q y x a w d + 8 + o 2 g K M l X w 5 9 T M D J 9 W i z 2 W r S v 8 j t v e g F t v f g 3 L W c G v / d p / o c B T E 1 B A P v l D n 8 L 9 X / 0 S F U Y V A 9 3 d e P 7 Z l 0 m 9 x q z L f G M j i Z u u P Y I X T z 5 H o W 5 H X W d J j z y 8 r k Q L t p L c Q H d f L 8 b H x v D c c 8 8 J A q R x I X z s w 5 / G 5 / 7 0 c 9 Y h I E v Z T 8 s U p b V q U Q E 8 + s L 9 B D A p E N u z k 5 p 9 P Z 0 i l d u 0 H j u 1 c a l Q s O k W O 3 b u k t u E R 5 5 4 F o r o v / L I E c w t L 9 k z g R p f J D b s b 6 9 q R O / Y J h s q X k 8 W S c v G F S l / P n 7 W k t i r t O L h j p D 5 Y h 1 s / 9 M X p w m o E W R Z / 5 l i H Z P D u 8 k Y 5 q z H 1 1 G t I 8 y 2 y 1 O 2 g 5 S b N P 2 7 A I E q O d O s b 4 m T N x i E k x R x M b W K G I G i m b o N t q k N 9 1 A 8 U r S u A b Z Z m X X t d a p H G M w z Z A b A z 7 x S q S I O H T y A N d Z f j o C u s w y O s U M 3 t r a 7 t 9 W 7 Z 5 a I h 2 6 o O D 4 J p b r L t + X 2 V T D p w 9 a r R N O A w o L r s 0 C k C n i V 9 u h 7 V o x l + u p 3 2 7 1 s s k K y P j y H h y U 2 l C y D f c / 7 b 8 m + k M L K I k W i i V U P n x x d p W 1 Q t f 9 X E l j 1 f / t 3 r e G g c w R o J Y 0 9 K V b v 5 m v G M d 6 3 y c p q W V z X 7 N o 6 n j + V w v n p L O p s z G v 2 k S K Q 1 s z M L S N b B j 7 8 t h v x B 1 9 4 h r d V r 9 t W W f 9 O c u D e G w d Z h x l 0 q Y G q d I i p C d V D F G U D + 3 1 R 1 q s T h w 7 v w 6 X Z 8 1 h c W M b e X Y c I n F n s 2 b M D j z / x q N V b T 1 c X K U o 3 F l a X b L x F c 8 F y u R S 6 F S V f o o a k M N D l s o 0 X O j r j F D 4 H 8 1 q h g q A / V n e S p i m i W o q s j q E R O v D U 6 F J W S 5 k k y p s U y M 4 Y c n z e A B V O V Z 2 i D v o N G z n 4 / V R Y t O y r a y l a H x 8 V h x u d t F x 9 9 M v q 1 C q t E u l g p U U f r I 7 5 2 Y s 2 n t Y / N k i h p z W g k n F T E U g w U 9 T a f v h Q p K J V x P i K p n S w 7 d S 1 L w Y i X 6 t B a 1 i h P 6 X x t A 4 C N c D 2 9 l D 5 S X k o a S h A q x e p F z X H 7 z o T M Y K p a N P l O 2 h 5 F R O o V a M 2 a I F G E t 1 I k w r P b p A u 0 u p c d X g 3 2 9 V l w C t S M W u m Q G k j g 5 1 D g 1 S A V R Q o j x 5 0 4 u C B A 9 g k Y K Y u n E C 1 S V + S f 1 F S Y / E v y V B R g 7 u S G 8 q h L J e / R Q X N 5 6 v 7 X Q j T 4 q 2 R u g + S 2 k o U C 2 w D V 7 h r 8 D 5 p A + t p Y 1 K H n I S i T m S 7 L T y F O l i W h h k K T G y V N s 0 T m C R U f C / L 5 W w S j L x O 3 0 v w L T u d J 0 D Y + U 1 W Z B s 4 G t y 1 E 2 S Z Z F U u l 8 1 2 f z j P I a h 0 L Q u p V 6 1 S J K v E T J n l d 6 4 x c P M w E P N z + 1 B J V I B 2 0 p r h T q o X 4 b K m c v L 6 D 7 3 1 S v R F v X j 6 2 A K F u Y D u R B R l 3 v v x F 5 Y N y D o W 1 0 t Y T p Z R o l A 1 K R 4 v n V 5 l v s z l 8 v J + T 5 J l 3 D X A s w h 4 l U i b I 3 T F O 2 0 g M Z f L 4 + 7 X v B 1 P P / M U X n v 3 m 3 D n b f e a E O + j V Z q Z m 8 a 7 3 / N B f P H + v 8 U H P / A x P P T g I 3 T y L 6 J I e q X F T l g R 6 I z 3 k 7 Y 2 c e 9 r X m s 7 c W Q z G p t J 4 M C e Q 7 j j r j f i + u t v w o v P P 2 / + l O Z D V e g D h M L U / h T y S r 2 C c 1 O z 1 g O m 4 t d K d P D H 9 u H e 1 7 8 L l 8 5 f Q j F d R n d X L 6 1 I B 0 b 7 e + j 0 B z B C e k d 1 Q K v g x x p 9 x e 5 4 N w J k D t 0 9 U f S z v h y 0 K u q u d l D 5 a B 3 x T f o m V + 7 b g 3 w y h T 7 S r 7 r a m I o x Q G s s B a A x R g V a s y F t 6 r s 6 D s J U N F q a O 0 v f c y W / g Z X V N S q Y 3 V h a E D t Q x w X p M G l n L M D r e U 0 i 1 G H d 1 O r Q 0 M R C J 6 2 n l l + b X 9 M 6 G T V o S b D x k W 5 c n F 3 G 2 M g E r X H N 1 o b v C U d I S 4 O o M D 8 P l Y Z L g 7 i d G q D d t G W a w 4 E Y k p l Z t r v W d 2 r S e N K w i G q T H W k Y x S / Z k 0 J 3 h T E w O E k W M E m F N 4 y 7 D x 3 A V 5 9 + S D / Z w j O O / r 3 X U N 7 b V E y C K 0 D p s y y E v m u Q + 5 r Q y j J J Y r Z B J H D x f A F D 3 0 s A N d e E y o b v 1 W L M j 0 e L D 0 + Y G k V S L 5 z O 2 5 b I b c v S p o X 8 x / x k T d R Q s k r y l 2 Q h 9 b 3 5 T n b I s h G g V A l 2 v Z k v X c z y / A P J s m f l 1 A n e A x P 9 W F 4 6 w w a J Y 3 X T S 0 B r g J Y l r B f 4 G r w M h k o q 5 3 d / 8 w 8 l Z 9 P H 0 1 k u V x 5 v u W m U w l S w 8 b C o P 2 T O d E a z S K k U 5 K 9 6 6 Y N F 2 M B 5 8 m 6 X x 4 E I K d P 8 0 j y p Q 9 a U V 9 C d 4 J 2 b 1 N p 0 r N 0 t 9 P L 3 j V w O G f o o A o i 7 F c K u X S O Y n Z 9 B p l C l 7 x A 2 6 6 U J f o o W K N B h 1 s B r l a 0 8 P 3 M J V x w 6 i E u X p u g D 0 C c K d 9 B B X 0 M k T r / B G a I 1 q M I T j K P A s r z 9 9 e / A s 9 / 6 B i k Y 6 4 r V n K I f 5 A + H M D U 3 Z 9 Z q b S N l y y A c 3 r 8 P u 0 Y n j A K f I h j V y 6 c V d U s F A p x C + 4 n b 3 4 Q / / N u / h K A 7 1 D O E t c w y N F F Q U Q v q c P F Q o c r F U M M 0 a L 1 l i a 4 e G 8 e F T B q u p h P r m R U + c 5 d 1 6 3 v d W u R f y 5 6 V z c L L e q k s i p 1 U w L Q 6 D P o G x v G G 1 7 0 V n d F u 3 r 8 H H / v k B / n M V y N F Y H / / B 3 8 I O 8 Z 3 4 E 3 v f w O u O T y K j W w R E f q R m u 0 t v 8 z l D N A H U + 8 l 2 4 J y W i x W z c 9 b W 0 9 i f L D f Z E y T N D X D Q r I d D 4 a g p d g c T T / u v P N N P H 8 T x 0 8 / j g 4 C e y G 1 D l e o s / 8 + g U h W h C J v h d d 7 A a h J b a L 3 J u h 8 N c n U b y b I b U E z S 6 D v 9 L u Q R P O 5 P X 3 B g G B d 7 x L M t u B L U J R P 2 z I p D 1 k X / q a 3 / N 7 Z q s J B j a b B T A O T z u X l W m 5 M I U j G v e 3 k r W T U 7 7 L P / 0 B q L 5 j p I h X J o V I L I c u H d h N M C u l 3 K 0 s C m R n Z u f a 6 z T O 3 v / p H k n r h 9 F j R c B a 3 H Y x S 4 D X g G 4 Q W s F R d + e g j K P h U D V g m h c y T m m h m 6 T K 5 9 / z y G j 8 X b O 7 V k M Z g q I 3 d X l I q d Y n 7 N T N 1 j d p 8 k 8 5 4 k u 5 d F T 3 x K I 5 c e Q T v e 9 + H 8 d W v / x X S 6 V W s 5 d Y x O t B D j a x p D 1 k W v Y H e r k 4 6 4 x n 0 9 n T j 7 K U 5 7 K f l E P V 6 + Z V j O H L 4 E L r D c S x n N o w B u F i e d 9 5 + N 5 5 + 5 R m W U d P Y P d j I p B A n 7 V T d 1 y h Q a v r O 7 k 4 6 7 f T B K N R a T 0 / d 5 1 I G Y T n q N K J 9 / Q O k X R t 4 9 s I l t m H Q f u / p H S D I q b A p B 9 q 4 Q M N d S 6 t L q L G d t Y i n h z Q y R u u 1 X i p a a F A 8 N g g t 4 e W l c l a / V n G z S E r W 9 u s V V 1 h j P W r e 1 1 q x g P n 1 J X R S Y S V T a 9 i / 9 y b 8 8 R / + H t w B N 1 Y X 5 5 E s s N 6 q a T x 9 6 t v 4 0 o N / T T Y S w e c / / z C u u / q Q s Z U i K a A 6 4 j Q r 1 0 M K q Z 4 / S a r o d p D l 8 V I h a Q E e T W Z M F / M m r x G W 1 0 2 F 3 t E R R 6 t Y 5 r U Z p E t J K k 6 t 2 + / A Y J T U O 0 j K 1 / a L J H R 0 3 O n 0 q y d M 3 F u f D V y 8 k Y F I 7 / l q Q r 7 9 q m t l S Y h q C 5 6 U B e H N 7 U + g Y X 6 i o L y A R 9 u K 2 C x d e 9 e m R f a e 2 t S W C u P h I q + 3 g U x m p 4 B G 6 6 0 x Q D J v U h 9 d I A y 2 p Z 2 H v t P r P w k s l W o L o P Y q A s f v 7 D r l t Z W 2 w O R j A / b 1 h F A t r N v M T s g 5 t g 3 V 2 v f x s A l u O j K J N 1 z d T e c 4 S C o U Q I H + T o R 0 p 5 p r L 0 P c 0 9 t v A l i n R t S u F B p 8 V e e I x m Y q h T o 1 P r W w g m C H x p B N Z 2 T M U S 1 X c f T K q 7 B J b a m x m w Q p o 6 K b b 9 x 3 C H H S o H o j h / s f + K q F w m h J g v 7 e X r h r T Z v C o O d S J 4 4 t c 2 a 9 Z i m M 0 2 8 o 0 d e h b G D X 5 J U o E C z l M p + D F l q R 1 D k K z n q + h n R u A 1 c d v Q 2 T O 3 d i c H i E 9 G 8 A Z 0 9 d w H / 4 h V / F Y 0 9 8 D b / x K 3 + O J 5 9 4 H H V e 1 5 k Y w g 9 + 7 E f w z H N P U T C L 5 g M e 3 n 8 N D u / V b h b 0 k 1 y s C y o v j Q G V i z k s b a x a Z I Q Y R p V l S y V z l I s G 3 n D v h 9 G s + b G 4 V C S l H c D 4 2 A 4 8 8 / w z 6 I 4 l r E N J / U Q K c J V g a x x U V r 5 p 6 6 M H r P N A z + + m 6 T h 3 4 X m z X s 9 / + 0 k q B T 4 r 7 y v Z 9 d P X 8 Z E f 5 s s F H L h y H N V S i U A v U L G W C J 4 W / C y D 0 + c 1 Z q B h B r O G V G a J K C l r q U K R r y P M d g + q 8 t h u G b Z H R y Q M j Q J r W v 4 T z 7 5 g 9 a 8 Q r g q V p S u Q 6 L 9 P w r F t m R Q h I c v C L 9 q C z v / N O u k d X 7 f B Z J / 5 K i C 1 3 4 s G y o x v X U v f S + u G 2 7 l 2 + l Z + / L 0 N x n Y e k u 7 2 / d q n a T l e r V 5 q 5 / C L O i u p T R U 1 f q U L B E q B f A v Q b b T q l k z 6 7 z J g / L O S C t A G 5 l C C v J 6 a s d Y o 4 5 5 r R r F n R w B z c 2 u E j w a b v 5 M + 9 o 7 D i C C N f I X q W R X P B s 7 V a F k I u g h 9 A y V p 1 B x B Z h 0 / V B p a V k B d x R 3 B H g J l A I N D I 5 g Y H r c R + 3 h H L + 6 6 / Q 1 4 z Z 1 v x N j o L s Q T A 9 i z 6 w o K 9 S W 8 7 1 0 f x N P k 6 r s n d t g y Y K V q n p w / Y 2 D s Z O N 3 d d G / o R C t b S T t v n 6 P 5 i b 5 S O V I Z a n U M t m 8 x c r 9 9 I / / J z z 6 6 B O 4 4 o o b 8 e a 3 v B n f + t a T + K l / + 3 O 4 / d Y 7 L H b t x u t v x + Z m A 4 8 / / i T y u Q y u u + 5 6 / M 3 n / w Z Z W s i v P f A A Q a G N z g S M K h 5 4 / C t Y 2 d j A w u y i r d v 4 / I v P E x j T p P d l i 8 6 O 0 S e b X b 5 E y + o 0 a 6 v t c s q N E h Z W 5 q l U O m i d n L h w 8 R R m l q d Y 1 1 U M j A 5 T G d R 5 3 1 W U m x R m C r i z q k 5 7 u Q L 0 w e X H U C a 0 p L R C 5 W Q t I g S p J o V q r Q s n w e M i w H w K V w p 4 E K S l K 2 b p Z 1 F E / G 5 a n K J m H v f R 5 7 w B H a E u 7 N t 1 E M f P X 8 D P 3 n s b X m G 9 2 T g g l X 2 E t L i Q K 9 N y N W k h y S x Y t o 1 s 2 m b 7 S g Q 7 g l F a y B S b v I m V t T I i B F i A x i T M V 0 d i x 5 X E S b u L W S a 3 D R 0 W k I i 1 y Y E S B E q r B E k r E E k D a n K g B F 4 A M / D w v a 4 X i C Q 0 r R q 1 u Y s a k N 8 5 m c d 2 d 7 t o l a 6 R w 2 7 X s 0 I M F J d L q T o h S P l k s R x s G G e L D i 9 B o 7 G G h p t U g J p C x b L u c 9 1 f 4 D J s t g F m f s z / Z V K Z t C X l L / y b T 1 G r 9 + L 8 u f N 4 8 d i L v M U s K z l G L R V C q u z E E 9 8 6 j h 0 7 o 5 g c p F D w n i W C S S u g K i h W 8 4 W 0 7 5 E W t l G Q p a i b B i H F + 9 s r 5 G r 8 z I 0 O W p z y Z h 4 V 0 j n + Q D B F E W D 9 F P h + k + 2 g q R H p f J 7 P J E p K K 0 J 6 q A H j K w 4 e R K v S x I s n X y Q 1 D O L g g X 3 W R o q I 8 B B Q m s B X Z l k 6 4 y G c n 5 r H M J 9 j d W 3 d 4 t F C E S / 8 t F q n T h 0 n P Z w k e X B T Y N v t K 1 q n q O w s g a c d O e S r d c Z E G 3 O I k W b O L y 1 Z b K E W / N S 4 k s a 0 z k 1 d w s / 9 2 / + K x w n K E y + / g B / 7 0 Z / E S y + 8 g O e f e w Y / + Z P 3 o b u 7 B 7 / w C z + J d d Z F T 9 8 Q 1 t e m + f 1 / w r / / l X + D 0 i Z 9 S t a 3 d b 2 T p l U r 6 s F t Y a x 3 B M s b a + i K k J b T 3 / L W N E 5 F S 0 v a 1 U 3 L 7 y b l V D s r 8 F k g j H S E s E 7 f U u F T W v 5 b Y 1 n 5 d N Z 6 M m P R K L z O D o L P g c m 9 u 7 G y O G f 0 O R g J W G B u H + l o g S w g F k 3 Q k k 9 T k d c s C k K W U R 1 y m X I d P 3 b P G / H H D 9 5 v U 2 W c L v q W L G + F 8 k s v H / F I n D 5 s s c 0 2 y v I f O + n X x f v u 2 w b E d v y e 3 l P y 7 X 3 b f + L 3 E l 4 K r h y z V 6 3 U 9 q u E k Y J g w G C l m + 8 k C F L Q 1 N g K y d B 5 Z k 3 4 N e / A E 3 W G h F / 5 m O k x S 6 Q o X t 6 Z h S d A N c 4 j m s V y a T x K E x i 1 d a g 2 S J O F a 9 n s R c M t s 7 C M l U v 7 4 O / / 3 K T n 0 q I i t 1 5 1 L c 6 f O o M w w f H k k 4 9 i a C R A A X L z c G K g M 4 Y r 9 v X D 7 6 T m 4 / l t H l 4 j x W o i n y 3 w 8 f m Z j a W J d O e o / X q 6 u 6 y j I B i g 8 0 s g K Q h V V E G L b s 7 R 2 Z 9 Z n M W O k X G U q Y R c f B z R D v k n o j b q k Y t H Y h j u 6 6 e / t Q 7 N 0 T m w b z 8 p S 9 l o 2 Y 7 x c W r S P N W v 1 4 J K A x Q m t 8 e B v q 4 Y V l f X k K N A d s Y j F L I g B Y U 0 J 5 l p R 5 g 4 f S z b F H 2 a l I X b a P 6 Q n 3 5 D k V p f K 6 Z 2 9 / Z h e W H R O h u 0 / 1 W R D r v m p a m 7 W j t S a u 6 S e o X V A 3 z r b X f h y W c e w S H 6 Z c 8 9 / z S e e P x R p D Z S e P j R h / D Q I / c T o G u 4 4 Y a r M D N 7 j q r d T S v 7 o K 1 O V a j R A l A 4 M w S K F r 1 U p 4 O A n y c z i B M 4 s U i H R a B r R S K N F W r Y Q T G N p r h Z 5 4 p B 9 F N J V P h c q i u j g i y T h l V E K Y u U R x c B 0 K J y c H q a 9 D W X 2 U 4 e v O P t 3 0 f q 6 K K F D O D F l 0 8 Q P D W U 6 W + 5 U W E Z m m b p 5 b J o o c v W Z h P P X D z O 9 u i i j 3 Y 9 f b l i u 1 O E 8 p X X B g m i p K x 3 b 9 C H D l / E g o p d v l i v r S m h H j 2 J o A p r w i 8 Q 6 V X y u f W 9 5 L Q N j C 1 r w G S v u k b g 0 M n K x C T c / t l 1 8 t F 0 n g T Q Z t r y V W A S S C z u b y u J P j Z p 2 V x q M G p a X a P Z r / L F t O O c i / l o P Q i z f p b a F E 3 n q U w G o u 3 j 7 6 T 2 d / Y 8 L a 1 t T m t B r a N v r 7 9 2 H H d d P Y i L F 6 i F a R E f f / Z 5 P H P m D B 5 7 4 T R u v n q I D a 8 x H F 7 G + 6 s 3 L U T K k c s p a l t P o e 5 i N r r b S 5 9 D 8 3 R a 1 J h p 3 P P a 1 6 F A b a 9 z V Q e a I a v O B 1 l V H S W C L h g M I R D 2 I + I P 2 k Q / D S S q f u K J h C m N E C l E u V b A 6 b N n U O L z H T m 0 H 7 O z S / y + P W d H s 2 9 l y U 5 f O G d r z K + s J T E 2 2 E u L V 7 c O A V u 6 g B Z S P X m p V J r + 0 d W 2 x k T L p f u 3 4 w + 7 E z 1 Y S m 3 Y 8 w j I 8 h s v T E 1 h o L 8 f 4 y N j p F M 8 l 0 r A T 8 u t G Q c K Q k 4 R q N r I r I E 6 X j n 9 I o G w g r e 8 / r 1 4 7 J F H 8 f u / + y c m 2 I r p X l 5 b x u t e / y 7 m N 4 c P f v i j e O G Z p / H p H / o P S K 1 c Q r c / x j K Q g Z B i a e q F m x S t V W c 7 U 6 i 1 Q f W G N j N g + T S o q + 1 n P F R I G 4 U M u k j H H G Q A 8 l s k 9 H 6 y F u 1 U q D r W h t b a Z c M f 1 G L / Z a v f K v P U I L n Y g j P Q x P H j T 1 H R Z E h V F y 0 / D b J r O 5 w K F a k C b b X W v J P e s Q Z / Q + 4 a d o 5 f j X M X j x G E m i 1 K y 8 x 8 x L T m c + s G u C K N x l A o R h + t g i i t u i v Q O W A W S o B S Q 2 8 D R Z V i A i + r w n 8 m P A K G w N I + Y U t E m S T M / G S 9 d W Y p + J m C 5 W R + k k S z W H y 1 r 3 l O e 4 y G x s y k m 4 f + 6 b 6 K t B B d l A V T P k y 8 D X H D 6 y W I / E 6 z O a 0 7 n 4 3 J 5 2 q X g S e 1 z 1 b Z t g / + e D m w C B S N v D t r W X z y H X t x Z E 8 / j u z u w v i w F 2 H l 3 y i Q 5 s W R X J 3 H T d f s x e G J X p T y K 9 g x F K F 8 t q P x t d m b 6 s T e s w x 6 F X 1 z O z z 6 H 4 n O O E 6 d n Y I v G k b m 0 i J B J r r a L o c 9 P x W B 5 t l o o R K n U b t 2 o K h W l R I t z t J 5 l x C p i 1 Z h Q f O r S + T 8 d P C Z / 5 X 7 9 p K S k 6 e H w 3 j 8 h S e Q S a V w 5 c Q u f O K d 7 8 V X H n 8 Y M Q p Y o 1 p C T y d p G q 2 W 8 u n s 7 M L Q 0 C i i z C N O P 0 u C r + j 9 C Q J F G 0 I r I L b p b F i 5 Z R 0 U J i X h 8 9 C i a p W j 5 Z U V R O M x 0 t M g / a A 2 C F W j 6 i Q S A L W m Q t g X x N F D h 3 l c j f 6 R P v z i f / n 3 v L e D l m e Z 1 x S w u D x L 0 F T x 1 L c f R U 9 H F 7 7 4 6 J / b m F S p V K W i c m O k r 7 e 9 R i i p T 9 1 N f 4 W + m Y / U V n s 7 L a 1 u w N f B O q Q v p K n 9 m p C o D h 1 R T m + L f p I i a T x O 0 s P 2 X r u 2 I C X l N V 8 r w k s l J c U r + i r f R x H n m s 5 O n m G U W D N z N b 6 l 8 T M N e L / j b Z / C Y 4 9 9 m / I R w N j Y T m T T b B M W a 2 7 p H B K x Y R y + 4 g b M z y 1 i j d d / 8 f m L u H Z y E C i 5 M d D R h 9 7 B P X R z i l S I G 2 3 K J 6 r H X E 0 D b y d N l N P S X w K A 9 e Q J H P b D F p A k w Q a k L a H W f x J s E 2 4 C c + s 3 C Z I O 8 3 e 2 q R 1 P N i t n i O B 5 r A R 9 p z L o a I O X 3 / F 3 r e d H F k O n v l 0 2 B S 6 2 q G V F B T T i r v 1 b J e Q G Q P l P l x + X J 3 4 W T Q y F P D h / c R 5 k F V h N r t q U 8 U o l a 7 2 b D f L u P e N 9 C H k I F F c J Q 7 3 q K W p r P / 2 u A E n b P k W c 3 f w I H 3 l + i U q g i X 4 6 4 J V S D Y c O 3 o R b b 7 8 b Z 1 8 + i x 2 T e z E 4 s Q P r m X l o l 3 h R X 1 u o U V q T F O X l 8 6 c s U F V 5 x 2 J R 2 9 a m r 7 e f v k E D a V I r + W P P P P k S B v s 6 E Q t F 6 e c A M 9 P L K K U L 2 D O 6 E z P Z F E 4 u T N O B b 5 F y h O F 3 h W 2 o w x X 0 0 E G O 0 r J o 4 F P r f S d J B b c W N a E 2 V 1 R 2 v l h A P 3 2 c P H 2 A b D q J w a E e A r x u j r W C R n P p D B T H p 4 6 D h N Y U Z 9 m j 9 L H U P x v x d 2 A t u 4 o b j 9 x g y 5 r J B 3 v + h a f w 9 c c e Q K K r g 8 C j p S X 1 3 b d z L 7 T E m e I G R Y V 9 b G f N D 9 P s c L W 7 Q s K 0 i 4 Z E a X R o G A V a r L j m c 9 G X 0 l w j d 1 3 j k C 6 k a U k 2 S x U E q I g U + R 2 j / 9 m k O + C i V V O S a 2 A b 6 d E n V / 7 y D T X o q y k 2 d e b T Y P u o U + g d b / h + j I / t Y Z n 6 a H E T C G m j g t I 6 u n 0 h X L h 0 j u 3 M k r g 2 k U w v U t H V s H f / F U i m F u B 2 i g 1 c w v 2 X 6 D d R 1 u 6 5 4 g j G Y t 0 Y G O 2 j 0 p u j z 7 w C e q 4 8 q L R F + a w H S g L O i t F r + 5 B Q 8 g Y S e C U z h b Q S s j w S X g J O v 9 l A r c 7 T d z w M Q A I M 8 7 T 8 + L v W b t N 3 O o U X 2 f n t A V 6 l r f O 2 z x d 4 t + / J 6 9 r v e f D V N A x f H d S i z M S c Q S u P u u t 1 H n 8 n E v i e h 6 y U 3 e + y x P z c n h o G Y y 5 M j P Z Y t m 4 K j I s C q c U N 6 7 R A s j y K A Y v Q l 6 h o + g I F X 6 U X j 9 e a c R p S 0 G h 9 g L 9 r o E T 0 Q q u l a j d A d V t n s y u Y n j p L H y G H Z L 6 I Y n 6 V J S H X p n L S + I Y i D S r V s k V q D w 7 0 s e E q B J T X 4 u 2 0 e 7 m c / V X 6 T l 1 d p G I L G r d x 2 X p 4 W u d u Y W k V H / n A J y x O 7 s Z b 7 s T p E 2 f p Y 3 V b n O A N 1 9 6 E E 8 f O w U t h W 1 g 6 T 9 B o / W / t c x V G I N a O W F 9 f X 4 G H / s u m x l 5 I o b S e X q I z Y X 6 D n 5 Z G P a z x e D e K O T 4 x 6 y q X 3 U R v 9 z B 9 q h H W V Q i v n 3 V i Y S x K x 1 4 B 1 A Q X 6 9 x P x a I t j L y 0 x r 0 E g + h h m u V T 1 I B o 4 b m p c 1 h L r W M 5 o w V B I / C w H q z t z e f m 9 a S Y G u x V E G w v q Z O c f w X V y g o 6 N E W d z E L T 4 y V z 2 p 5 m 3 + R O p L c G n N v B x 0 5 s k q 1 U a S F 8 B E Y i n O B z 1 f D J T / 0 k n n 3 q u K S L P i T l g W 1 8 + u y L S K 2 l s Z G c 4 z l Z m 4 K S p z V X 7 6 F 2 r X f V 8 + j p P Y A d O / a R n q d s s q d c G Q V G f / P U C n K 0 Z o s E D T b X 6 C e e Q T W f R J q U v F g v o w N + W l C t q R F K t B e 6 Z J J l U J J Q 6 6 1 Z L F a a C T X 9 m v Z v B B o L Z + 8 l 3 P a G h 1 k Q A a l 9 j f w h A Y Q 4 a d N E A X Q r W c i S v b k M t H y 1 + 2 z 9 x r r e e s 9 z d B 9 W u I p j g y n 8 r A j l J o V A N x A V 8 5 D / a z e O d l 4 6 v n O / d m r n R Q W O O 2 / a Z 8 A Y I D 0 q 0 S l 2 k T o E 6 F T K R 6 j X W q C 4 k H 4 V E I p G 0 K H B P F I H + U n q W R T g 8 t S k S W r 1 s n r j q H 0 1 V l I Q X a O j 2 u D V B Q q A j 2 V r O o r 0 Y 0 o 2 i K k Z n r q m 7 u A Z F C Z q A y y v L k M T + v K k f F q y W C F R s o C i J 9 q a V D 6 A f J d Y h M J D Q a z X i 3 j k 4 a + R q v g w d f 4 E + b 9 W A E q h t y e E 2 Z n T q D s L L F s a g W g U k 6 P j f D Y 6 + p U i 3 j V y E K d W 5 n B h a Y a C V z U Q r N G p l / + l v Z b U 4 6 V e x y g B r R W K F N X d k S D V J E h S V B C L S w t Y X F 3 C 9 J A D 5 V K e V j m H b k + E V K p m K y Q t L q 5 g b O g A p m f O E i e k 5 E 1 S a w q Y 1 q M 4 c v Q G s g l Y 6 E 8 0 w G d l H b d a F f j Z H E 0 p Q s 1 9 o 6 I S I 9 F 4 U I G 0 V W u k S 2 Q 0 V a O z Q 8 9 O R U 4 L L z 8 6 w 3 Y Z o 9 + n c a N L G + v 4 5 E d + F u c v z O O H P v U z e O a F 5 / C B 9 3 8 M S w T y S f p r u W b B K K J 6 5 7 S o i l J P t I + + l t q g j E w p S Z + 5 Z n l p r 6 4 Y L R Z I / c + c f c U m J N b q m i c W J h M Q 9 c v b 9 j h O K s P X X j X B M p e t 3 R R 5 I k V U p l x o v N E R H N 5 P O W 4 D Q 6 8 S G I F H 8 i z h N C H n w + r V L B R / N k q m q A X 9 R k G X 9 t P D W r L v 2 u N I 6 u U T q L a T N J M + G n 2 8 7 H s l O / / y x M 8 C Y v s a 0 j q C T + d o J R q t H u u g I E r I 2 M J 2 S 6 1 P 5 x D A 6 G M Z B a T p 1 / m 8 n K 9 t 6 2 c 4 U 9 4 k 7 X q V 5 n n T L T t o N d S d 3 b R J d D Z K T u u j 8 + U j a V p C e 0 G a 9 v 2 1 n Y 8 W K F F v k / Y t 0 n c K J 9 I q Q F I 0 C v 9 Z S 6 b I u 7 W s V x 0 R + j w r d L I j p H S K x p Y P t L S x g h p B F + / r s d A V z T M r 1 S q s N g c p T x h u a l 3 5 K M p X c W v D A 5 r z p M g B W t A K f Q U K f p 7 a O t C h t S s A f y N M Z V J F Z j M H L 6 n h 6 m o B / p C U w C a B n r d F K 3 O Z d U R 7 E j a w W c 8 7 S W f 2 I E 0 f M Z X J U t t m 4 W e 9 R S n A i n 6 X / 6 x 9 s F Q u + T s B T 8 A s 9 Z 6 d O 5 A j n T t + a h E 3 7 h v G 9 P I y f G H 6 Z 6 S J h b Q b B w 8 e J E D Y t g T J D G l x 8 v h p 2 0 n f 5 W o g F G h P w 9 B A d Z g W Q 0 t D V 6 n s t e j K M K 1 i w h f F 2 a V Z B G O k c 7 z v J u t D S j H P V w 1 0 r 6 T l s 3 n b U 8 1 p m U b j U f T E E g j w 2 b R Q i u R J 8 / C W a D V 8 o Q D e N H 4 U j 8 + d J K X L k g a C 7 V N F j M I v + q d B X w 0 Q e b W n V i t v t H h 5 Y Q O 9 i R g 6 o w m j 7 o r 0 0 E 6 X 0 y t l P P 3 i c b z r r R 9 k H f j w F 1 / 6 H F o 9 f W b V J 5 q L 9 A H p O 1 D e t a R e R z B M J d T R b Z 0 S S g a m L c 2 u Q t g 7 / c Z / N i d H 7 y W h A o M O C p X 2 5 j H / S P 6 Q 0 K b v J a 4 8 1 6 i h P v E 7 u 4 O u 1 W / b r 1 J D f N 8 2 V F v f X Z 6 U 5 1 a S 6 b b x M F o T L Y y p O E H W L j m 9 i 4 4 g p Y r v 6 9 S e m q Z h O V E Q N f C n z Y 1 t G E B J x d L B q + Q 4 a 5 b u m Y t r W E 7 m j J d H o g E K o a x M w 3 r d 5 P x u 7 y i S J i 2 x j Z F J N 2 Q 5 t F x x n c I g X 0 p j P x q 3 0 8 C o K I R W G 1 X k v s a g 1 N W t 6 d U d d J L l X 9 J u E 8 B u A 4 d W 5 y m k M j Z F R G t I q D N A F l d d 6 l q d V J R o f H S M Q l B H O q X u a l r H X A E D g 0 M E T I T l D 2 I 9 y X s 4 6 b P Q 8 h U I d M 3 L 2 T F 2 B P s n r s T x F 8 5 i o G s c 9 9 z + e t x 2 / W u w Y 3 g P v v b F B z E y M I E r r 7 g K F + k 3 y I d R u F O E z 7 9 r Y i e 0 q K P u U d b 0 e 3 W e s A 4 t s Q 7 l 1 y k U a H y s H z m C t Y P g 1 5 a l v h C V S q O I j c I U p m d J N 2 n 9 f m D v E T y y c A q t o J Z K 4 1 N T S S h C 3 S c 5 o q J S e 9 m 0 c 3 X U k A Z P r S 5 R 2 Q S R K u d t p S v N d F D 7 a c p H R T O X e a 4 o s C K 9 t X p w Z j N v i + J o I u G m p 4 n F t U X W Z w G 7 R i b Q o I 8 9 u 7 o A Z z w A X 5 Y A p M x o t x Y 3 b x s l q N Q D W q l 5 U P L G 1 d + F V 0 6 e w R V 7 D 2 C A w J Y l y 5 X K J g M a N H / k k e d R z l W Q y W U w N j J C 5 d G D W 4 4 e w c n Z S z g 0 O W C 7 T D o p a z 6 2 L L 0 1 K v v B v T Q C b W 1 u W 3 Y S 7 d L k 5 t P w e 2 l n S b y o H M 9 i I 7 I E s k C q Y 5 a m 3 d l A Q Z e 1 Y G r D k e k y M K i H r h 2 7 J z B t g Y Z g k 6 C r d 2 v b Y m 1 b s 2 2 A b + e m i A s 7 l x j i h d R Q m t M i R 5 S V R I R o B w 0 7 j 0 X T I p y a q i x / y K W p A t S s / 1 B S X N n t 1 1 + D x 5 9 9 g d a u i t u v T q B G S q F o a q 0 c F O B z W s c D g a I w o g 4 2 3 s z 8 H D r 7 e p F b T 2 J 4 a M D K L s u T 1 e 5 3 F E R 9 V s e D d q Q Q e K u 0 3 K I d G f 4 u K 6 D o 6 j L v o U D R i 7 P T 9 H M i i E V j q L L B Z e W 1 T 7 C f z r b 2 4 Z I 1 q 5 R r 6 E 5 0 I k N A K Z J a Y 1 l 1 W k u X n 7 4 F h S p I X + K J p 6 Y w 0 B u g F X Q j m 9 6 g w P I s W W v W l W b s a k R f c 5 a y G W 2 6 X b M J h g l a F l G 6 i c k d u H D + g n W H J z f y W N 8 g a E o p g r u D 9 V 5 B d 1 8 f q W q G C i S E s J Z n r h Z t B m + U 9 3 U 1 1 P t G 6 k N / U C s i J R L d R k s j g T A B R 3 p W p q I i h X R X t Q o T a R a B E m D b V a l 0 t G u H f F V Z K L f P h a d P v Y Q j B w 6 y H a g 0 q K D k k 2 p x F i 2 K W V W n g 6 e F S + u 0 i K S a W l 9 d + x B 3 0 Z o d H d 4 F 7 U H c 9 A M x p 9 b 6 c C A 8 u B t 7 E r 1 4 / u l v Y / / R Q 3 j 5 x W P Y q M 7 T f y N j a V b w y l w D 5 2 l 5 N D 0 + 4 W / h 7 t v 2 Y m f f E E 4 u n E E X f c u 5 r A f z s 3 N k A 1 W s p y t Y W V y l P L j Y r l L E x A X L 5 I 3 F c O V N 4 w i R 6 k + O j l I W F T K m J c a i P W a h r M u c M D F A m b T x k y w W K 0 B L 0 G 5 P 5 l N 0 g 6 z P d l i R g U D n t a X d f p N k m 9 / E P O V 3 K D / z r Q Q a f a 9 E a R Y w m C N / b H + 1 n d r A e h W a l o 8 A K W q p Q V K a D b M I 9 h N z l 3 V r X 8 L n I C W Q J f B T a G o W P e A 3 i v D 3 p o Y D c z M L 1 J s K a d n E + t I m N f c 4 n f I M w h 4 2 u J a 6 Y n 5 h C o h W K V 0 j i N T z p l m l g 9 2 9 F s R p G 8 6 x F J V c e 8 R c u + C L c q g T Q l o r Q + d X a x d o K a 0 U f a j 5 5 Y X 2 1 H B S V 3 W J j w + P 0 Y q R g J B / 1 / m d f M N S n b p O w K R W F l i 1 X J Y s q v w p 2 3 G E d a e J n w t L 6 y h u t H D L d d f j p q M 3 Y W x 0 E g v U n G N D Y 3 B u O h E L j W L / / q v w / v d + m P X n p R D 3 4 u D e q 3 D p 3 B T r p Y q e r k N s V x 8 + + N 5 P 0 G 8 a w 9 E j t 2 K d l D a f 2 8 T P / s w v 4 d Q r F 3 m / A P 7 s c 3 + D B 7 7 6 F Q I / R A C L A m p s i P 5 o Q 1 Y q i v V 8 1 q y n j 5 Q s 4 O s g G L q t N 6 4 7 G E d 3 / 0 4 U C K 6 f + N G f x h v v f g e V R Q f r T x Z V s a K 0 G F Q m + U 3 6 O t T y l V I B y 7 S A W j v e S 9 n Q n s Z a 1 z 3 i 1 b L f L e s t 1 I K c h / b v x e r y O u a W V 0 k h 0 2 x I P m s w g i z L s 0 J q m 1 y c Y v 2 n M J e 8 S H o 9 z f d p G y N 0 k L o m C d a N A q l w Q e v p e Z C t t r C R y s F H S v r K q W V 8 8 + k L N r 1 9 z 4 E 9 i F A Z T E / N k 7 U Y n 6 F 4 W f + + y b e G P Y Y H u q l k P H w m 0 m t S 0 w D f u 1 z h T o v l o x R u W S e B p g 0 m s 1 y s G F O 1 f L 8 F N R s X 2 k 4 u 4 1 A 8 l 9 e I 4 v G 0 N j 5 k N W S l l B + F z p J M C D 9 r H E q c U h 8 F g u 8 F l N I 2 B R T I 5 b P Z n b c s p Y S t j a B 2 O Y x S 8 j c D q 4 D O P x t T 8 V P D k V 5 o 3 E f 3 a F v J 9 v n t N 1 v P S r q k p b X U D e o n 3 x / v 7 a R D 3 L 5 W 1 E 0 + m W L y Y t G 4 l X 9 s b A x B N r J 6 6 p L 5 n I F H i 3 z I i n b F e j D Y M w i 3 1 h H w O L C W S d r a 3 7 p O I U X q m a U 4 G g s I U w h 6 e n q x a L u r 0 9 K R I h Z J A 0 H w S W E U q R C c d J I G a Q l V l Q K X t Q H L s 0 F / z 8 G y B t 0 V f P y m 2 / C X T 3 4 R L 7 7 0 L C b G J i w a Y 2 F l h t Y p S W u V w U N P f A X d c T / m L 5 3 C z l 3 j u O 7 a o 9 g 9 e Q A e J 3 2 O u X n M z k / h 2 8 8 / i W R q F S + f f p Z 0 0 o t n n 3 u a / h t B E m j i h R e e Z L X y X v R T N c N X Q F / R z O N Y m M K X x M / 9 m 1 / B e 9 / 1 U e z Z f R 3 u v u N u 1 q 2 f / k o M m X Q V p 0 6 f w V t e + x Z M X Z j D n / 7 5 H 2 F 4 f B C J n m 6 c u X Q a G 1 R c E 8 O j 1 v M Y I e 3 T A O 3 p M 5 c o G t r i M 2 + y p c V i z H K z A U P 0 D 0 N U c h s b p N 1 U Z t 2 k q r L E m o 7 h o e W v E y w D t B x 9 n b T G p O a i 4 1 p G X K F h Y d a Z n + C J e Y c Q 7 + 2 h r x T E 7 T f f i b N n z m K 9 1 M S p 6 R S B R j / V F e T 9 H b h i d w T U Z B i f 6 G V 7 O J F K 5 l n f L n j D 9 N X Z r l 0 d H s y t p 9 E f D Q s 6 i P N 7 f y D S t l B y Q i X / D r Y 2 c U g h F x g o m E S h C R 9 b 3 8 B l 4 s s k a y O t r y 8 E F r 0 l F 1 a r q 8 d E w m 6 i z n w E C E u y b C b I u q w N D F 2 r s C L z e r Z + 2 0 5 t o V d i 2 V Q + n q M O C p b E v m s n W c j 2 6 3 Z S I K Q E U l Z J + F G o v 7 r Z l Z 9 8 R J 3 5 q k + 1 l Z S n p s 1 X a L 6 v 2 h W j 4 M g v V P E a Z q F E k z R d P E i A a r K f Q m 6 W l s n n w x 6 8 7 Y 3 f j 5 M n X 8 b R w 7 d i N T m D n k 7 t y N d A m Y 5 t v r z B x h 1 C K U 9 r Q 7 6 f K 6 2 i P z a C U n G V t K g H A 8 P 9 9 D m m K a z a S E 1 r j 6 8 i S F p X L 9 M R p 0 + e T p a w b / c 4 8 9 K i L H V S r y x W F + j j 0 G L V q g 0 c 2 L u P 5 V j H y + v T J p w j g 4 P I Z 2 i V K a B a S m R 0 d A R H r j w M N 5 9 D g 7 D R D l J a + g i n z h z H 4 0 9 + A 9 p q N Z 1 J Y X L n C B Y W 5 1 G t b S L e 3 Y W V N W r + Y t Y m 5 G n 8 J 5 E I 0 p r S + a d f q b J o j + X 2 0 s a k 3 K E O / M n f 3 I 8 H H / 4 K Z q d f w j c f / l t c m j t L S 3 I O o Q i V s D u H Y 8 e e p g Y n u N 0 l X C S 9 T K / N 0 / K 4 r B t d j a Q Q p B M L U 1 i k d d E 4 V I x W r L C R Q z A e Z D t S u b C 9 N P 1 F U 9 u L 1 T J 6 W B a F Q Y V J O + X T a l u d n b t 2 2 T p 9 X R 0 x u K Q E a c 2 0 d J p m C G t q h n o Q + w g 8 h U A 8 d 3 I G z 5 x f x Y t n z o F M 9 F X R k 2 y 4 U c X 3 v 2 Y / 7 5 + y 1 Y + y x T w m d / Q j n U 2 j Q p D c c e M e 3 H z j Q S x v F H D z N Y f Q G a a M h 3 y s 9 0 3 s 7 e l h W w Z i 9 9 k i / / o z W W 0 L Z 9 u v E W 7 4 H 4 / t K A m d q 9 M 0 6 G q + D o E k 5 O q w L n U B U j A S m H j d q 8 A g G L b f S 4 B l C Y 1 G X g a 0 7 4 C I S X l L j S v Z 9 z z 0 u j U F x N L l 5 2 8 n A z r v w I Z S D K L 2 J J K T K w W h A V T 9 Z h Z P D p S s q 6 w F L Z S L 5 a g 2 g t g 5 2 k W / j J Z E n R E U R M X H q T t U I T D q 2 t V c m I t T l z A x M U I L U s e H P / B x P P r g I / j F f / 8 r e O S b j 1 C o 9 + D C x X P 4 w R / 4 S X z s Q z + G N 7 3 h 9 X j o k a / i 9 z 7 z J 3 j l 2 H n 8 6 q 9 8 F s 8 + 9 S D z C 9 C R X k Y s 1 k F t T L p H C 6 B V Y j e W N 1 C t 0 h p 6 A 9 i / Z y 8 + + d G f x e F 9 1 5 E C R f G a 2 9 + A F O l S h M 7 0 n o n D e M 9 b 3 4 9 b b 7 k b n / u z P 0 M X r S p N J b r i v d a 7 N 9 z X g 4 n R C d J I W h n 6 a x v J t H W S r C 0 v 8 3 k 2 + V w R H L z i E F Z T S T z 9 7 W 8 T Q C V 0 a S y O 7 a w g X k 2 l q d M a b a S y t q a C G I W 6 9 L V i k X r + L P a Q C k Z 1 M t x L S 0 H W L M t Y Y X N q 0 2 f V r 0 V v 0 8 I q M r y D / p L W S q R 2 o h 9 F 6 + w P 8 L x N 0 u m I W W W x m 4 5 o h E 3 S t K D h v s F u c x e k R D 1 e g k r t S N l S p 4 h k S y q 2 J q t e K W C A j O C l F 5 + H 9 i R K O I M W u q Y J g z 5 1 9 l A c 6 + p g 8 f i p H H m N O 4 C H j l 1 A n Y x E l k h h W B I D c S B J Q y L s t S 1 V 9 a x e J 6 0 b 6 8 N L 9 R Q l Y 9 k / 1 o 2 A K 2 Z i + c L J F Z y Z S a F G t 6 F e S c I X 8 W E h X Y T D 1 z n a 0 k b R C v K U h T J r I G F W o Q 1 U o n H q P F C H x R Y N N E v R T u q p a a r L V 6 e y I b Q + g I F M J / B L 0 S V F O c j C W N T F V v 7 q 4 h S A N O i r e + h h t v M 0 + 6 E i 6 L 9 t 0 K h M S v Z 5 6 7 3 M q p K + U 1 l Z N k s 8 1 x S B y r o V n a w C e W 0 p 3 n b 4 k I B n z 2 l 3 b i c B M E h H / C 3 3 X o 2 w s 4 p c P g M t h i / 6 Z W F G d J I F M i 1 y W K b m 0 l a U y U y a 7 q D m I D k Q 8 Y e o w T f 5 q o j z P D p 7 + t H V 2 Y / 9 5 O N + X u u k 8 3 3 h z A p O n v g a 7 8 8 G d m t Y A X a f E g W m T O E v Z 8 q 4 8 c q D m J + Z R s 5 N B 5 2 f N W i q J a s y y T I + + t E f h r P K f K Z O E J Q u 5 N J p 5 G h l 5 p c W c P j Q Y f p Z Q c z O z W B + c c Y s d C Q s j a + N n 8 v Y t 2 8 P 1 O 1 8 5 u x Z W q F 1 + G M e E / b q Z o 3 O v w P 9 / c P U 6 m u k n i X W B e t T 9 J n l W 1 h Y w P j 4 O J X N M A V K P Z D 0 K + M x + p 6 s M / p 9 S p I L W 6 W 2 W E C O Q H T S f y z S m k s B j 3 X 3 W z 5 B 1 t s 8 f d Z E s A O 9 t M T 5 M v 1 L b x h V C v V T r z w P F y 2 r f M h Q K 0 S A t t C T i C P o o F V h U X L V A r 9 T p A b v 2 g q w H c g i X D V E g x r I L e L b x 4 / h b z 7 3 1 / i t P / h V e J t O d F J f Z t W Z Q b 8 n L R D W n d Y p N J N p 4 F v H k y y w S v + d t t 9 O C k O S 3 M e 9 T V L 1 F u 4 8 O o G W x 0 k r 6 b a p K C c v O V A k + 6 g 5 t K Y H / U A q i H C w j B 9 5 9 4 c R 7 i K G f F 3 D x A e p G h E s i q e V i w Q G A 9 N W k g 9 k v p U E U K / 8 z q y L L J N O o F N t q 8 N 6 Z F L 5 J D x f S d M 4 B E b N z 5 f j L u n R 4 K X 8 A i V h z 6 6 X V G 0 l V b z A s Q 2 + 7 S R Q X P 7 5 7 0 9 b Z T Z g y Q o x M 7 7 1 0 N p o X T x H r N P C U m y C I / N q A + 0 7 z 6 m b N 1 m o w b 4 Y u r x 5 H D k w S s 3 m k F y x 0 d i g T j q g 8 s c I y k K j x M Y i 5 + Y h e i n / i N C F j 0 5 + T 6 L T p h 7 I I u j 5 t Y h l 1 B e A r y O M N V t 7 v L 2 Q p 4 8 A U 2 f F S m Y D q x s E J g F 9 z Z F r 8 U d / + L c I k N Z 0 J d z Y v W e C t F U T E E c x O r Y L j z 7 0 M H q 6 Y 0 i v L i H L v H b v O 0 p L m c P h K 4 4 S L E 1 M T Z + l N V r D k Y N X E z j H + U h 8 R j 5 i O p P B V V d f g 3 P n z 9 r 6 5 w L o a n b d e i Q b V S f G x k e o N D Z x 6 u Q F i 1 5 Q d 7 o U j K L P N Z b m I F W S T z f Y N w C 3 l 9 a b 9 d n V 3 W 3 R 1 g K c F J W W F l P w a D a v X r w 4 A V X C T l o 9 R a N U X Q 7 S 1 C Z 9 u x X S y E 1 M D A 7 Q S t K s 0 c K 1 6 M w f O 3 u a 5 S e t 8 9 I P 7 e y l j L X g I 8 j v u u 0 d e O r p B / G Z 3 / o s P v 2 j / x a v e c 3 r 8 c 5 3 v x e f / R + / b j 7 n m 1 7 3 D g u N O k / W s H f P b v z q b / 0 3 V N K z 8 I c 7 b R B 2 b b N A i 0 i 6 T U q c p w 9 6 a u Y i s r U Q k k m 2 4 z Y D + p 7 0 6 t d 8 s 7 P X j Z u O j C F L Q J + 5 m M f F S x s o 0 t K J V i u K g 4 C x U 4 U X j 4 d G w p s Y o S U l 0 k h B z D Q Q V N u R D N p d 0 E 1 h 0 a p H E g w J o T S X C T Y p k s Y G R A X b V o g X U D h Z z x Q Y g U b g 5 M 2 0 Z T / z 1 Q 1 t a W X l z z / Z J P O j + G p r r 2 k R f D 2 J q F a 5 C i 8 L r H v V L 5 N 3 3 p i n S 0 A I O N 7 z V Y D Z 9 / a m D T z m p 6 T 3 2 k Z F Y 2 V u v 9 s C a x 2 B s A H h 1 d T S u b p Y e T B f v u u L 0 Z q R s t x z w w T d Q h e r p G 4 U Q I s a 2 h g T w Z M v p k 0 h S G t q g p s G Y s O 0 D i q K Q K s F a c b 6 B r G e T p L u + C 1 + T S E u B d G u l X U b 8 3 F 7 J W Q V z G 8 s 0 9 L Q f z t y G J 6 W n 1 T i J E q 0 V t o B s K d 7 0 B b B n x z f i Z n p K f T 0 x z A 3 P 2 v D B b J Q 2 i t 3 q G 8 Y 0 U Q v p q b m E I n S o r L e d 0 7 s w Z k z x 0 i n i s y 7 R I o 6 A e 0 g k S t m b F q G a K a W O q 7 X Z X G c + M V f / C X 8 u 5 / 7 M S T X K m w P B 7 7 / I x 8 l M D e w v r p m Q b b r f P b + g V 6 8 7 n V v x E / + 3 C c R i p E S V i o E Q d U G p 2 M d n a T U b B o p W t k n K q 1 M O o N + K h e U c / S T f E Z F i 6 x u R S W E W R f q f p Z V k y x o f E m W b y G 3 j q X U G g Y T P R j p H M Z / / s X f w S / / 8 n / F 7 b f f g 7 v u v B 4 n T p 7 F E 4 8 + h m / T L 1 O w r q y E F I i m v t M o 8 r o E d r O c t a o b m w S n V q z S y k j P n D x B + k k 5 p 2 / l 8 o b w 8 h n J H g + T G y b J g S G J 0 i n 5 0 g 9 s Q w 3 + f + i 1 o z i 1 M I M X n k n S U l F + e C P J v E W 4 M V n 8 q m R N h y c + z q w q a N B p 0 4 b L 4 s S S C t P g J s 1 t R 1 5 J F 4 h H 6 M U h D i w a p A / q B F D Y R Z 1 c W z d i h W o A t g 0 8 g Y d Z s p A a I 5 I F s 1 6 6 h q 7 V D z x H 3 E R v h T w 9 D B 9 k O 9 l 3 3 5 O 2 f 3 / V i i o j + V Z 8 N X q 6 V U s q S Y P 3 F 4 9 2 B g J G P R X D 5 i A 4 v p O 2 n + 4 7 K R 6 o 4 0 0 3 H 6 a 1 I f V h e d W 1 q 8 F A T e L L b + b M O b d o A t K n B u + p i A Y d m u e k M t l z U x E d H N m H T K 2 I 5 M Y G f R 9 a j Q M H b B W j 1 V U K J 8 F W o g B 5 X A 2 s Z N u N r p 5 D 7 d 2 b z V b p v 2 y i M 9 K D 5 H o K r 7 / 3 z a R r + 9 H T F c E v / K e f Z h k q 0 D R s b X k j D V k l K G R F F B H h p a M v l t F g e 5 y d u 2 T + j p c 1 o b E e l V G + i / Z J 1 + 7 m Y Q o W Y Y m r r 7 o B Z 0 8 f w 8 z i h m 0 V c / z C a R u e 6 O x M Q K s s y V K p Q y A o C s p y B f l 9 B / N Z W l 6 w t d I X F x c x s X M H K p s N l j 0 P r 8 u H c D h g 0 R / n L 1 7 E v s F + x O U f t b w 2 c O t x + 5 B K b c B D W Y s m o r Q W W R u k D c X C c N M X e e 7 k y 1 S k L V w 1 u Q c b a X X J B z E 3 q y g K N 3 q G u r E 0 P 2 8 T T v 1 s G 9 F V L V s m a l 4 l U y q m M t j b P U y l 0 r T g W x e f f 0 U + J d m B l i Z 4 8 c I U F l L T O P Y K L b P E R D 6 8 X t h m 6 g V u + 3 8 S S a d N N h V I b 7 5 i D L X K E p 5 6 c h 5 N N 5 U m W Y r J I N u Y F 5 k R 0 a w C + Y E u f / f g f R q 5 F t V q r 5 f A 3 C X 8 h s 6 2 n 6 P D U M t X s 1 A m t L J M M t m k d f Q x 2 u N X p H w s o F i U A U h I t t B / l o r n q s f G 1 u e z J 5 B P x e / b p k 2 4 4 / 9 8 K N M S 7 X v q t X 1 8 T 5 L A X p 5 0 r l 2 m h 2 x r R / U z a u q J 5 t v o u y Y F w R 6 e t 9 R a B O 3 V k y 4 7 t u 6 r I x T 1 4 + h o L 2 l w 3 Z 5 B e 2 a p Q 0 O T 4 M r 0 L x T l o P q x 7 n B m K I t V L p V 5 P w o e G 0 E W T d p T K / 4 o g F T r x 2 m Z X 8 3 u 1 U o + 0 v i 1 a p 3 W J A K t p p o t Z q n B A 7 S g A R t b 6 u 5 N I J 8 u 4 I e + / 0 e o / Z N Y W V 3 A q d M n S O F O Y W F t 0 Y h t n h R u q K 8 P m 9 o 1 j 0 5 7 y 6 G u Z W A t m 0 O q k L a F 9 b W 2 h K 3 j w L Z S + S J a + 4 6 f 1 b u m 9 l J Q c a 1 V w Y X Z i 6 R P d S y s F 6 g k k 9 T 2 B C C p r u I T s 5 s p t l + V w r q J O h W R r + l B V 7 T b a L w m 1 G m C 4 l D v o E X u r 9 L S J g i Q h s b i C B o B e G l 5 m Q 5 9 B 9 K 0 0 A 1 K X j a f p a X c R I J A D F O 5 b R b L N t g d Z H t M Z 1 e h e V 5 d t G q L c y t Y W t d 2 Q F K S R V J j d S o 5 k S t T m V B 5 B F n 3 K r 8 v q F A z y g u f x 0 2 / a q C j 1 0 K A w r x n d 6 L L K G m K v 0 1 O D u L 0 3 B l U m q S H C 0 U + G 2 W e v p g J j j U 7 / y O g 9 G f y S y u v F b 8 U I j a 9 m M N i j o C p q c O G v 8 t o s N 3 J q 3 g p r z P x I y 6 E i Z b X d 5 + + 0 S Z S 6 p U R m N r i y q y Z q b S t H f I 7 d F 9 W F N U V 3 w k c t E g 8 3 6 i d f C f K c x s H / E + O B x t U o a Z 6 1 b Y k Q r I N 9 P J 3 H T K b c l o l n L p G q D f f S R m 1 n 5 L H 9 6 S t 8 7 b f 2 y G A 6 V V f M T 9 Z 2 e / M D u a L w G 2 V Q N G i r 6 j 9 d i 2 M y V C s 8 y S i 2 8 l B q l X C K 6 9 Q s + 7 p 4 f W k t d R W 6 q 7 V C q H 6 X b N q N X C p / N T 5 U a d C U c e F R W 7 w P j 4 K X l + 0 E + F Q F F O k C j n 6 J p p K H o 1 H 6 Z N 5 K W j a + 7 b b e s w U r q Q O D U 1 X u L S g r T 2 j S K e y 2 D W 5 w 6 j e K y d O 2 G 6 C A l W + p N 0 n a o h 1 9 m C U o O u O 9 2 B 8 a I z W I o x D B w + T W s a x p D l P d P K l L e c X V 2 1 5 Z T 8 B N z k y b v d T h W h j s J B W J a J D X d g M 4 P 4 n p / H S x T R W k o r m 7 k K h k q H / 0 7 I 1 8 t x 0 y K W A t J J u f 7 j H a P l C c p E W u 0 x Q Z 9 H N 5 5 S y X F l b p k g 1 b b L k + m o S f T 2 9 C N P / 6 q V Q p / j s t o C M 2 A 3 v G 2 f 5 0 2 l a K l J e t j i 0 t L M i W t S D l 2 c 9 z C 0 t G F D c Q c 0 O A E Y H B l l u l w X v a u d 6 + X 2 a Q 9 Y b 7 0 Z G Y 0 / x P n Q F Y x Y q Z Q u 7 K N a S d a 5 N t z e o W E q U Q e 3 Y r 1 3 e U 5 U C n n o x w 2 q Q 7 K j 9 2 6 2 u t L 0 w k c k T k / V e s 7 1 s C I Z K T 3 I l N 0 d Y k H I m i t t 5 W D a S d x o Q b z B x H 8 9 j H p p j q S q x r N T 3 a e / k 3 5 j g i M L x o a U N l J n m I r m Y o Y U m G S D a Q m 6 I l Q W w Q v G 9 M p e A U 1 s p G q B Z o 6 W Q M K p y m Y + N D Q m w P M z 6 G Z j + n i Q A C H A C K S 2 E t p k U Q N U 5 I g 0 s x 9 f u q U p g L l Z h L G P 7 W i o D A l 4 + l L r Q 1 c k i j b f t a 1 2 e G r z + d V c N 4 d b b r q W 2 r t E p 9 0 I 7 W X i p E R U K l E 5 r Z F 6 D j O q J I m 1 g m V U 2 d U 5 o y o P q R 2 t 2 a 0 l f r a F d s H A k N g i p S S x E m h X W 3 k c b 9 t x 5 1 k W V r 4 o M W K b l G a f Q y 8 H X e u y j g 6 M U p F 0 4 e u U N 1 N o 5 P N N 1 C / y L F w j S D m r 1 p i 1 U o v 2 X P v r a d + H i 2 Q U 8 c 2 o a 6 e U i 7 r 7 1 H h w Y O 4 j b r r 0 V O 3 Y e w i q F U / v F a j a q e i p l a R X D + O K 5 N B 5 6 4 S L O z q Z p c d U 9 D b z m 5 i v g r 6 b 5 z P R n y Z O H d 8 U J G i f S h S y 0 Y X a z W e G 5 m p z H V p L C Z D 0 o v i 9 J q 6 O 5 U 7 I M 6 U y B v p 0 P u b x m N D v Z M l q n w 2 v L m i 3 Q D 5 t b n C G F F v 0 K m z J R v G Q X g V H e r C L A 6 2 a W 5 2 1 q x k B X j y 3 Q 6 R a d D c Z p W e o o 0 G K o X b V Z e J x W V m t 3 T P a N o J 6 v E G Q + 3 g u 2 p I D m T Z V Y P E 0 e r L K O h n x R v H j p g s U G 1 p j H S 1 N p N t m W b E h O t p J 6 u k 0 2 + Z V C z R q s N 0 m x v m N B C T D W E 5 / d R F T y a 0 M v W 0 x L q o H g c i G c u E 8 X K O J W v F s T y d j 8 J h w 6 W V v L k L C 2 Q U J B l u A r A w c f E O o R l F C K R y l J 6 H m e 1 n p T S c y f 4 E 3 N 6 l A r S p P Z u S Z 8 M p K 8 1 o R a D 6 W n k L 4 S p L Y e 5 H u S A K g k i / a T v / A L W E q u G 3 e / 5 Y 7 b k G a j y g k e 2 7 0 L o 2 N j 0 A x P E 3 Y m 9 S w q Z E d g d F J D t Y p 5 a B M 4 T V b U z E 4 D s d U i 4 C c F 6 u 9 1 k 6 q V S E X i p F o v 2 2 p C e f o 2 i s T W v b e j M p S / D o U R l U g p 5 a 9 o c R N Z K A 9 b t 0 E Q + U l r M r k c O r s S B o K l 1 R X S n Y T 1 s i k K Q 7 F q T l o Q + V k K T N X 6 5 T s n d m D / 3 s M 4 f e 4 U j p 8 4 h W f G b o D 3 3 C J 2 J t y Y G N + D g c E R s z p J U r K z l 2 a w T p / q 9 t f e g e n z 5 5 C u Z l C o F v D E s 0 9 Y G + W y 6 x T 2 d s O r P R R o W 6 c m / d a x G Z S d 2 g R B 9 V 8 3 i r Y 4 f R 5 X 7 J 1 E h y 9 E Y H j w 7 N P r 2 D H c y X t R W K t 8 5 g r b h 7 S 0 V 7 2 M 2 Z R t l x q m 5 d H s 1 x j B 5 K H i W F x b Y / 3 1 W G e I Z u R q D Z D T M 5 d o L Z e w c 2 w n B j r 7 6 Z u S J d R a e M 2 N N + P 4 1 G k E K b h n F + d p t T t t o F a z c N c V s s X z u j o S l B M p X J a d 9 W X q k m 3 l Z r k 1 9 S X o 9 N n s 4 i Z 9 U e 2 i 8 a n w L j z U Z D 3 y X E 3 U l O J V p 3 K T y k 0 E L 5 9 N 4 5 U 5 y i 6 F / z u g 0 k d + Z t 1 o f f / 2 F 5 Q X l x Q z Z c j E 0 / 4 z 2 T Q Z N j n W 1 z y n S R z w X O X p c v g 6 7 j P q I + G n G V W P R U v + j q i a k C d U 2 u 8 s n P 6 Y s Y 1 J 1 b U 7 h g R L V J A i S Q H T T e 1 V N 1 W B V M i t w o n 2 M Z N 2 n g K R A e m 7 0 6 t A p o a 0 8 u t 6 y 4 8 5 s g h a w F H b q P Q N D u C R b 3 w T x T w d + H Q K a y u r u O a a a z A / O 4 / 3 f u D 9 + O a X v 4 I P f O Q j 2 L V 7 N y Y J u L 3 7 9 u G N b 3 w j r r n 2 K t z 5 m r t x c X q W 2 k g a S X m y i a Q A 9 I x M E Q + 1 3 k g I 2 k V d A b Y D f f 2 0 7 O p 8 Y G N Q 6 6 p L W R H k V T 5 P e 3 o F K Q a B 6 S I V 0 c q 5 + i 5 H o Z i g t d H W m Y p E j l N 7 y / a r x 0 + L 0 G j T A P U C V n m u V j 7 V Y i q K u t a M 4 A g t k P Y i u n B x C q n 0 M j K b q y g u N / H X n 7 g V v 0 J l U D x + m t S u a o u F x G N B C m w Z m 6 y i c 1 P H W W 8 N 0 i w 3 F u Y v I t E Z R r G W J 6 C j B C 1 B T + s i W q U d F r U V j o v 3 S 2 U 0 R 0 h K z 4 n B W M D 2 k P 2 j / / k 5 P P 7 4 t 3 H u 3 B Q i A S / + 1 + / 9 C U 6 d v A Q / G U q 9 2 s J n f / t / 4 t G H v o i o X / v s l s 3 q B Y I B 8 9 E 0 z h P s a P c y q j p z B L y U z G h P n y m U A O 8 f p / A n t b E 0 v 0 8 u k l J S A Z d o 6 V t U P r J y m 2 X 6 N w T j J m m 4 F u r v D C a s d 1 D r B 8 a j c e v 5 V N 2 p 4 0 N 7 Q a l n U D 5 r g 0 p F Y 4 D H S d e J H 8 q x j 7 + 5 U a A M t W y 4 w 4 V y J U c 6 n e I T 1 5 A u t c P R J G Z K k m 1 F x U j m t o S P / w R f A Y e v p n B N Q v m b / i d L 4 y k k N D J W v E x y S s r n D n f e J z o m m i H x d / B i T S W g D l D / r 6 C x d U g z s H D 0 m 5 g H N b y 6 w X m O h F F J Q N T v s g p b I G h b F H 3 P A g h g 7 W / t / 7 8 v W V Q 6 K 9 1 D S q A F 4 t v 9 s L Q q K r E + s 9 C T k x P 4 x A 9 / k g r C g Z t u v k G 5 k 1 Z l o a 0 t 4 4 k O 3 P / F v 8 E n f u S H 8 d n f + Q x O v 3 K C w n A a Z 8 + c t u W t r r z 2 B v y v P / n f 2 E 9 / Q 6 D y U i g k 6 N t r C 6 q s V + 0 Z Q r h D 0 7 x D 9 t n H Z 9 x k + U V N t F C / F g G R t R Y 9 d b H + u 8 I x 0 k 1 + b l S h l Y 1 E 9 x R J v k q N H A y F 6 f P U T S t K m O v U C u q 4 E H X o 7 u w y n 0 x L N N t 4 j 1 / z n o Z w z + 3 3 4 u z p 0 7 b O g 1 a X 1 a B x h I J 6 9 2 2 f w V + s 3 o r J 5 S Q F s 4 V B + i F D 3 Q P I 0 Y c o 0 b f q j X Z h Y m D c O o i 0 b 6 0 6 P b R u t z a Y 7 q J f p i 5 u U V g N E n v Y T v H O b o p V g B S 2 a C y i U s r j y v 1 H 8 M v / 7 d d J w S K Y X k 9 j b G I C 9 / 2 X / 0 r K W U L d k U Q o 5 s Y f / + n / I H 0 s Y 3 p p 2 X S i N g d Q K J K W 9 d I K q w u r y y a T k W C I V o N i R 2 B o M R Q a H Q p + E 6 9 9 3 X t w 6 c w 5 M o g 6 / Z s 8 / a I e v O n u t 6 F 3 c A e O H r w e F 6 Y u g t 4 Z r Q W 9 V y r f T i o E L c E 8 1 j 9 I B k I 6 y v L L L 5 P i 1 0 y A B h W K l h C L x X a R L i + i Q Z l 9 6 3 t + w F 7 P n b + E N 7 / x 9 T g 9 f Q y p f B o e g l g W 2 c s 2 m d W a K w I G x U q K X 5 E V 1 h k h O d W D E Q d t W Z X s y V d q K I S a 3 z S t D j / 4 g Q 9 Y z + x d r 7 0 b L 7 x w 3 O T b m J c n 2 k 8 c U C z r d O S C 2 m 2 B 2 o I 3 V E i Q X B D x Y N t T S f e 3 / K X a v x N 9 r p O 2 o 9 I N N A S m I o M 1 l i E T r e 9 0 n r 0 a N L 8 7 6 Q H b F o J Z i 1 Y K 2 K Q Y E m C L r L Y u 4 C q 1 O a + W I J N e a b 5 Q o 0 j t y m s U s V 3 I 5 / H m t 7 4 F v f 2 9 + M L n P 4 + f + n c / h a 9 + 9 a u 4 5 Z Z b j K 7 Z i j 5 8 / e K X v o R h 0 k H 1 w C 2 t r e L 0 + W n e g 5 Z l S w H w Z n j j t Q M o V t e s 4 t T 5 M D 4 y Y V p Y A F L y k O Z c n J 5 C l B R H l C R B 3 0 I D u C 5 f y 3 q o t C F A O B q C n w p J A 5 V 5 C m O F Z R W 1 8 y p S m 4 6 6 w m 1 6 e n o w f W m K Y H a a b z D Y R + e d v t W e H Q d w m o D y 8 V x R w W x l H T O J e / F r 7 / 9 9 / P g X f g q / d d c 4 f m D u O X x w q m Q R 5 6 c u n q f g t p g n q e L k L g r d j E 0 d y W a y t E q 0 Z C y 7 6 K / 8 B y V 1 B O k 4 c a m I Y 2 d X 2 C Z i I 3 p + t V E N V U W M o 4 I a Q T b W r c j 6 L O k c l U l v g U L r J z t R d L 3 D A o 8 9 L Q / W V t f o D 0 U x Q O s x v 7 F G c X A g S 5 A H f E E C g u y F C m S Q F F A z c a X l g 7 4 4 P v C e T + C p J x 9 F J J z A M 9 9 + A u P D A 0 g m 0 9 B i / 3 U y n 4 2 6 6 p + p Q o b Q 3 U e r 2 w E f 5 d B H y 6 3 d F z v i M Y I + T i a Q t 2 E I L T f 2 2 t e 9 G 1 9 / 4 A F b 0 S j E + m + 5 5 b 1 V k C / n 0 d v T i w 1 a J j E L b Z n q a j j x J / e f R L k R p g y x n W l J J d f t F Z j a c m w + v m R b 2 O B 7 1 d D H P / Z D m J 6 9 Z J N M X z l 1 0 u R C o m 9 u j n A h 7 L l j Q z y f F 9 C k 6 q q m 1 y 9 v T o 9 D R S z k k s 6 I u f I m d V o n + U / q N m c O 9 t A G K i U J n G 4 u F C p z A d L O 0 4 P J d K q r f e v c 7 c Q 8 N T b l o J C 2 t T 4 B y M b W z E 7 Z M z W O w N m W d 1 5 P J 1 M T C O u K y D Z T L y P a H g C W p b L B N v 6 u j h L N M O X N z S J s R 8 F / + E M f w p e / + h X 0 J X p w 7 S 0 3 4 w / + 9 E 9 p o m n 6 t 5 L P X c c N e 8 I m y J v U 2 M p r a G g I B Q J F W t K m L V D g 5 h c X m W / T e r F 0 j n q W t N G X K l i f t d J O h X X o J 7 / P a 7 t N P n a e o E p Q 8 M Y m J i 3 c x 0 8 r P D 8 z p y I a w D v j U e K 5 g d H B c c z O z m F s 5 y R W 1 l a Q r 5 K m 1 L K g t w B t K L Z 7 5 D D 2 H r o R c z P n 8 c y 3 n r C F M f s J R i m + 6 0 h 7 H 3 r 4 r 6 z x Z W F F j R Q F v 5 x a t x 4 w K S Q B W 9 M s L i 6 W 8 c R L a x S g d u f T 9 y b V v a 5 P d M j a z u C d b 7 y L d T J H s K w i Q I W n n R x z x S y / a 9 j g b y z C + o m E b F n k 1 R X 6 i b 2 9 p L h p 8 3 X K b K + x s R E T a H V Y K I 4 x E t L w h t f 8 U g f p c s J L x U j F I p 4 0 u 7 7 A V 6 + t 4 C S l J r Y 1 G C F l p P I T Z Z U b M E Y Q T p 2 7 h C K l S m N r R b a X N t Q L R i K 2 2 V s o E W Z 7 V F g + 1 n s 4 i i R p t e Y z a f p N W E H C 1 Q D + 8 M s v m s w 2 c y k y I 7 k Z V N S 8 v w G K s i Y Z N l B Y k u x S l U h m J V d 2 X l v e 9 B 1 P 5 n t K r b 9 r r K W l c s 2 a U H j t e r 7 K T 2 q b R H 3 R R q o i K k Q H K X G m q f T 7 d r J M W X n t G / A z L z M u L U t G 5 D v 4 M I q 8 M M t G q 0 O k m H + m D Z G 1 3 o L L N g 4 j a N S B w D y s S 5 2 S q M 0 D 9 C g u N / 2 F q t R B + x 6 i l n J e Z e H U 6 6 f F W q z y a W n J b Q y Y r V I N H g q 9 u r M V J i V g W c U E K G z U T M p H c 4 s s 8 f q b D v Z T s Z D K U P A 0 a 1 W + g a Z M q B H 6 S T M U 4 K n 4 N P X 2 6 d m 0 B r Z C k s T 9 a 9 T A 8 g s k I E E q i J W V N X R G O 9 l Q T e u O L h B E O w a G 6 d d U q H V 7 7 Z z l 5 R V S L q 1 b w G d m f R X Y + K q f g 7 v 3 8 b d l 0 h Z g Y W M R 3 X 3 d t H Y V R N w h i x 9 c W 0 + i T o H + 6 b d + 0 M D 0 6 f / v 1 + g j 0 H L z r 8 5 y a B n m r m i C D r v f f L N 0 i b 4 X n 0 P l F B g U n e E K R f H Z P 3 0 J d f p 4 b N 1 2 H X x P M j G x 9 q Q Q 8 X l v O D w G Z 3 U Z e / b v o G V a Q q F R J t 2 s o D / W i 4 v n z 9 o O 6 h X W q / x K L f u s H e D T L K v G k l K p N a N m 2 g F R b a + o 8 p s P 3 4 7 1 5 I q t o f d j n / o p 0 v E / w A 9 + 9 F N w + h u 4 d G k W n / n M b 1 P e S u 1 V j X h / U f M + t o P q p k y r 1 N M V R 4 r t U W c d h / y U H z I r i b v i 9 4 J R v y 1 m o z F D K Q Y t n F m m D 6 q F X C 4 t F v D t l 9 c p x 9 o 4 u 2 B j T S 7 1 Y r J c 1 o F m 1 W F A 4 K E P P K Q V t 5 P e U q Z 1 o s a / t I m F D d c Q Y C 4 E Y r Z Z Q D s X C h h B o 1 4 b Z a z G l b W x r K T p C S Y h V 5 W s P 0 u S B B 3 W L P x O u F J B e I 6 T j q O T Q u a i 9 n I J L K R 2 F H M D g A G M D + r w U b t H g i b w G i h W 5 I C A p Y U 1 X n f b F R i O V T D c 5 7 S d 8 Z a T e Q K g f Q 8 H L Y I O 3 V t a R V h R x e n u 2 h T M q d m Z 1 t W 5 9 b u A r D + e a A q F y U C r S 6 Q 4 e O w c D Z N y 0 D J R V y j U S F O v e Q k b r 4 R d 4 z t p G Q l Q C r K W 5 V K + E j Q 1 t K y 4 o s Y F v j o V j f w y d Z O P j U / Q E s w g Q 1 o S d P s M c O r Z o 7 d M n 2 D U 5 u w o g k H l k i X U Q 4 h O j J C W j I 2 O Q q u 8 a l A 5 l U y a g l O U u K 0 x 1 w z g i a + e w e f u f x a / + / m v Y X 5 6 A 9 E Y n f d K m c 9 R t + 5 8 b S J m Y T 0 s o + Z t S T 0 q 2 k P 3 8 P k j c N Z o G d w B z G 2 0 N x n 7 + 1 K T A G 2 v K A U M D X Y h u b y A 9 7 7 h V g T Y r h F S 6 H j Y T 3 9 R g l i n j 5 I x R e F l k 4 Q J 8 h e e f t Y i H 3 q o D G 7 f c 5 T 0 9 p L N D t b C L Q r 4 H e 8 b w m 2 3 v A E P f u M h T I z u x u G D V + D P / u w v M E q K / T u f + U 3 S Q V L 1 Q h I L i w t I Z p d J 7 e N t W 0 G l H K K v G o / F C V R F M 7 R 3 g / T 5 H Q j T n x O 7 C n a E b c 1 1 X 4 C 0 l D I r / 0 5 g F M O J B i N Y 3 C h g Z o P t T z B s 0 r 9 1 e u n v M W s L A t D D 6 t g e Y z I g q X 5 0 d y s B K 4 a v + p 3 Y 0 I p X C k H z h C J 2 r s N N C 6 V L U K O Q S 5 K Y m d i b 6 J o 2 C 7 Y F W A g A S a F M r f w l C a 6 s m h J F t f 3 a z u X V p H P d 4 Q B / Y D 7 S g n V 1 M R O U B K Z R N J Z C t M L y p F C 5 f G F 4 H d Q s Q T e q 1 P K j I 1 H s G w j S W F Y x S m E 7 N 7 s A f 6 j T e P c a B S y b L 6 F Q 3 K T T 7 8 b 5 u f a s T X t 2 C o y c b / k X 2 l 1 d P T F a n 0 D m W 1 Z N Y L I Q E V a w R F 8 7 f c i U j / f 6 M N n v 4 z P n 2 T j 0 j 0 L 0 A S i Y 2 m i r g w 6 2 t s T U A i y r a W p c g k J z l t R D F 2 L j D f V o B / I N a L a u O l C 0 z F i z V a O f c g Y N X k O e h R u O X G X T 5 1 l 5 6 K F 1 S H R 1 W V T 3 R n q 9 3 Y N I i 6 h A V P U Q d v B 6 + W L a P U + b g Y 2 M D m F + Y Y E + k S I G E v j S 5 5 9 B M 9 B N 1 p u n F e 0 2 y q T d N t z e D G 6 7 e p c F z 2 6 k p q Q x L D r D I 6 V D a i g N K u W i X Q 5 3 x 3 t x x d 6 D + M N v P o n H X p x h O w W t j Q V u h W u J K X g s N q e d 5 B P v H O p E h 7 e B Q / u G s L + 7 A y 4 q n Z X k u i 0 X p n r R d i 9 E v O 2 O s e n c J K h V + c B v v u / f 4 Y 2 / 9 W 8 w F k q g K j + F 3 4 0 O j t j U + k I j p + 4 v W 5 N Q P Y H q 1 N F a g N q N P k e a H H R 7 s E 5 q q U l 9 H d 4 w Y v Q V f V p A h W 2 p 9 U L U o S M / V F u K 2 p A A 5 V M d W g p W X i 1 s o I u W M E x A a Y W i W q 2 M k b F h + u R B / O F X z l q v L L U g 5 Y D P b Y p W B + V V v o T J 9 z a Q l I g N y r i N y / J V m N I S A g 4 + q 4 u y z E v Z b h 4 a j F D k P p J 6 o 0 m s S x M 6 4 s w u U l e 1 N K O T Q q W s x Q g p j d b N a g B 6 9 a Z / N y k M 3 u Y U U c t q s f w m A a s x L h H i 9 t g H 7 8 F S C L i e U I y F y u H 1 N 4 x i 1 6 g T B 3 b 0 k S P H E C E Q Y 6 R b W n J X M V Y 9 d E Y d 0 B r e 1 J 1 e f o 5 5 + J 0 b v b R g f T 1 R O u R y P A k a C o y 6 w x V / V q 2 X 4 a Z V 0 f i J X p 1 e 0 U o W Q x W o 1 y a t F O n S F R M E E H / T p s 7 a L F n T r V U h m g j n p 6 B b H C I 1 m q x G c n 3 D 1 v L T G g 8 a o 4 l S s M o E l x p R n Q 1 a I E S N O 0 q K B 9 K e v q 5 u W q M c n A T W 4 N C g W T R t N a o G 0 m p J r 7 3 r P c i l K 7 j r j j d h Y Z b A L D T R N z j K P D w Y G t i B C x c W c P X R 2 3 D 3 P a / D 6 W M z u P 6 G 2 3 D + 5 G l 8 5 t d / D X f d f S e + / P V v m C V p N H y 4 s F T A h f P z G B 2 O I u D 2 o y P Q Q Q p 5 E M m V D W g 3 j i y B q v U 4 p s o E b q E O P y n v V V e N E s g 5 p L L q f N H i N m Q I a u v L U q u l J c W 0 f Q 7 w 1 C s X U C 3 X K K x a S p p 5 5 v P o 7 O 3 G B q 1 U T 7 z T 1 s A 4 P 0 V K m K 9 g / + 4 9 + N x j X 0 K A / L X B O l R 0 R o R a 3 d G s U i 4 a p I F O p L V a E y 2 4 I h y a r Q r W M 1 l U C J S + 7 m 6 U q L h s w J R W S f P S c h V 6 T W x j B V p p f U C t N p Q n p d W 0 k S x 9 t U x R + 3 + R 8 p O 2 F w t Z 0 l s 3 u u L 9 t P T a 3 4 l W T d E m 9 E m n F 9 R 9 T h b C P C T T J g x 8 V f h d 2 0 i I g e j J Z b t 4 b F k q / S / x d Z J K a 9 8 v J 4 1 Q h E y p q 7 u C o W 5 a Q g e 5 v c 6 1 w d p 2 D v w s T c 7 3 8 p e 2 n H 4 D E 7 / T 9 w J T + 9 z 2 + d 9 r n e w 8 V o h 6 P h R F L u s o u q f e P I 1 p 2 c L + o k w y w y b Y T V x 7 x Q 7 E 4 g q J C a C b V C G u L k 7 + Z h q N m i B C M G n Q T 5 H j W h C k T p B p S a t c j T x 5 M 4 + Y J 4 s 7 j v b g h 9 5 9 H V 5 3 6 y D e c / c o 3 n n n E N 5 x x x C O 7 o r Q E U 8 i E S A Y n R p w V I 1 Q s 2 i D f B b u 0 M 4 B 1 D x V 1 F 1 1 V F l m r X w j e u Q l e B q k n x r r U N C l f E x R C G 2 a 3 B m n k 8 x G 1 p a Y e s 7 Z p U W s 5 9 K Y W 5 3 H B p 3 c t X y W V o Y W h e D 2 0 r r 1 9 / Y j L q E j 6 E X d t P q s K O J A / 5 h Z l / X V d f T 2 d L L u G j h 8 e B 9 u v + M W + m o + v r + C S k 0 9 r i 5 8 9 j f / E q V M A w f 3 7 S e 2 2 2 N g X d E Y l U L D q K e 1 D e u 0 1 u r k M 3 Y j t 5 q 2 E K O N 5 X V 0 0 a l 3 N U m v G 1 0 E U T 9 8 R T 9 u u v P t G N l / F P 2 R Y d x 8 Y C / + 8 4 9 + B M N d V H D Q V P v t b u O t 5 K i Z n 7 p R I K 1 s e f H I 6 S R e m i s i V 2 o h V 1 Y E v 8 s 2 r i u Q Z R R 5 j I + M 4 J a r 7 s b 1 R + / F m + / 8 E F 5 z x 7 t I E Q c Q c s R Y H x E E A 1 H W A 6 0 5 A d / p C S J E 3 9 A W D 2 X b B J 0 e l j e K I I 2 C 9 u 4 V b + p w e 9 H T Q Y Z C u d h s s P 5 y G c p B m m x l l a A A 6 5 x 1 7 U l Q G b h x 3 8 / 8 F r L J O v 7 g t 7 + M P / y t v y F V r d j O K T / 4 w Z 9 A L N S D g f h u G l K t b + + k x d H 4 o Y B E B l O j d a 4 r 5 p P K j s / b 0 p 3 V l 6 6 k c 0 z m + R W v E 5 h 2 j X l w 3 f 4 G G c o G e n h u N X W J Y u 2 L 3 m f R D D J / W 8 n G k l i Z x j v 5 v Y W Z m D V q J 2 s 4 q + z L K v z y R I B p w z R Z h K b G M N j Y F u b D 6 y g a p r 2 V t / U C U m D l O / V 1 B k j 5 K p g Y H k a + X C S O S W N 4 b 4 3 G K 4 x F 6 1 i n S z k b T O y w X j U P N W O R G r 5 g t x S V G R 8 Z x u n z J 6 m 5 S B F 8 L X g D s o 4 u D H S F S d s a 2 D N C S + i g Z o 6 G U K 0 W s H t n A r t 2 B p H o p m P L C o s l N P a j n q b 2 c 2 k A V P O a 5 B O V 6 y W W y U 9 H W / s S K W Q W F A J a P V I U x Z 5 p z 9 h k j i A i D S 2 k 8 u g J x + l 3 9 J I W h b G Q k Q 8 X p L A 1 s Z H J Y d d I H 2 o U A K e X V j W b x J N P f 4 M K p 4 L H n v w 6 i Y K L Q O m g l V n A B z / w U Q L r X l y 4 u I S 3 v + O 9 u P m W m / H k k 0 / i H e 9 6 N 3 7 3 L 7 6 A L 3 3 1 A f z 1 / d + w 8 T R r D R Z K E / B U 1 0 P 9 c f q E c d P q A d a h I r + T B I N W Y G r R O j i C L n z l 0 S / T m p 5 D s Z y l M F L r b 6 Z o q b t R J t 2 a z 9 I X o / Y V i / h O k j L l C 6 2 2 O p s u L a z i h e N n s V z g O d T s p 0 4 v Y P + e f X C W V p F R R 4 L 2 s E r N Y X V 9 G i t r s + g k h d c s C 0 0 J y h c y Z t 2 1 D 9 O e / g m W 2 o 1 D h 6 / B B f p a N f r R 2 q S 6 R s r Y Q T 9 Y d H O j k E a 5 Q R p f d 9 A P 6 k C K N L D C 2 4 4 M 7 8 N / / n e / i b t u v c c U z P p K D u 9 6 7 7 u s 7 v / 7 r / 5 3 X D z 3 H C 1 d J 6 W j i u d e e J I U P o C z L P f S B p U y H 0 Z + k 8 0 0 Z 9 u 0 d 8 i U m E r W 2 4 e D g P v O + z Y m n O 4 Q K a s L 8 U D K B q T 3 j u 0 h m 6 p S N n z M I 9 T L + m 9 T O F 1 g m 6 a x 4 t p O n F x Z J t U i b 7 y N U K V t 3 8 n A 0 3 7 3 a r I Q H w q a 6 J F i 3 N Q 5 I c 1 j f g v 9 D 2 V n O x Q K x B R E d b e + 6 e 6 r s L l 2 n v 5 C L 8 9 v l y d J b d 7 B y i i R j p R o F b Q u t 7 r J b X 4 S w a r G 1 t 4 + 6 e Q G Q Z f F a P + Q 7 f s a p o V T F I X 4 d U + i i 2 V w G F / P Z u S I + 9 h Q 6 l 7 1 o 8 j v B N i O B I H G M g s U f E h U S h X r i h X w N Q g r I Q z Q H 2 u W 1 T s V N Y U j S q R O B j 3 8 V H I F B Z Z R 0 d M a R J 0 c G r N x l S x b / G v f O o U N O u K 2 r i E 5 / + j I I A 6 M d i F N y n T z R C + W 5 i 4 h R e G R 8 t H y w 4 r U z u a Y q T u G i 9 M z K B Y V v + b k M 4 A 0 1 G c R C f 0 D / T g 1 v W B 1 q j b Z 7 i C R g v K y r F U K R N B Z x n v v v R q L B I y o a q K r E z X W n w Z h + w c H c O L i K Q z 3 D t m a e G q T C J 3 1 T Q I u T M 3 b T / / m v / z J I x Q O x S p e D i g 2 l 5 5 d 9 2 V 5 a B P N n 3 b S l 9 s / T K q 7 t A R 1 i 9 x + 3 U F M 9 H Z Q 4 z c t x C p J P + v A o S P Y c 3 A / n n 7 q Z S z P L e C m m 2 7 G L T f f j O X U M r 7 x t / f j x r t u R 3 p j D b / 9 B 7 9 q y k V h R R v p t E W m 5 E p F g q l q H V N e i m e Q V l 8 b A 8 j C r 5 E V / M x P / h J + 6 b / 9 A t s i g L 0 T O + i 7 v g h Q Q Y R p + c Y H J l H O a c y S M k U m p E 6 t F B V 2 g P 7 9 / Q 9 d J M y i f B Z a F z I 1 9 T q r 4 0 I P Z 9 F D S m J T S p J V 1 T X f + g M O 3 H k t l e E a / U Y / f X C P H 3 t 5 n x d P n W g D S i e a w 7 7 V Q B J y o 3 H U Q h I C + Q / b F W k 9 g n z l f 3 Y f 9 f 7 Z y / Z n J g M U T b V W 8 n E E K H Q 0 p U p m + U Q j d Q + z e q D 2 p I P J p t k 7 0 o 1 b j k R t I p 6 6 n r V i q / w h j c V o E F W d I x q H a N I v W p h f x O T w K L V 9 m n S j g F 6 B j o I 2 M j R k g i 5 H f 4 P 0 M B Y K 2 + 4 T G i h t + d w W t l K k H 0 C f G J 1 0 s H O p N E r 0 k K W 1 J F T q A l W A Z I 3 + n q Z h a C x L 0 e G 6 t 4 + U o 0 y O r 9 g w L d i i e h K A w s E Q 0 q s 5 i 0 T o 7 e 6 B N q E u V T z 4 8 m M v I V / V t H c C U 8 8 r 6 k A r S N 3 O 1 x r z r + K R 3 / 0 1 3 P / 1 z + O l q d M o F d d x 6 M A R v H T 8 B I V / F + 5 / 4 H k C n w 1 I g b d 1 N 3 S d q l h 5 K W 2 / 8 L P G 7 a S s R P s k 4 L a R H e u 0 l z 7 m 6 A A t K 4 V S w x w 7 e o d p z b Q 6 T 4 C K J 2 8 C 3 N 0 Z Q 4 U 0 Z 3 1 1 F V 2 x L i q g H s S 8 L p x N + / D V J 1 / 5 z o 2 Y J B M 6 j F n w e / V P + n h u J O T H W r o E J 4 X e R R 9 3 / 7 4 D e O 8 b 7 k F 3 R x h H C K I H H / 8 G z p 4 9 j 3 J + F d l i C d 0 D A / Q 3 y z a V Y 2 V j G f 4 G 5 Y r 5 D v R 3 W + + q 1 t y j 5 4 S 0 b T p Q t V 3 k k 9 l U 2 6 + l L A 3 G e r B K J S o K a m t + 1 C v 8 r r 0 + u z o N b I M E + k o h M g A X f W Q p 4 U w m Y 9 H q D T I N 7 c 5 R 9 W m M s 4 5 n j y V p J b W y E l 0 f + n m S A 0 s G q i 0 m x r I J G 2 o A R b z s G A 5 i / 6 g b K 8 t r 6 K M y n l 1 Y J C M Y x i J l 1 e V w h + 6 T h l N D m Z U S E p k s I y U z f 0 w a D V a X u S G 2 / Z 1 G w e 1 m 1 s j f q X h d o 9 F l F z W q F s b U o C M R 2 W 4 I H p Y H D 0 3 l U P Q v y J 8 P T s R p M g u 2 t p m U o v w M h b x o q o G 7 S Y F X p w Z 9 s L W l N R z a s x e d 1 G B d s Q Q G + / t s z k + A l F C D v h o g 1 V R + C V a X p k 9 Q G 3 r Y S N r r 1 c p k n I M a m Y 2 0 s 2 + U 9 M S F l a U V U k D 6 J A S c n l F r b W u y n 6 a e 2 + L 3 b I w 8 r d b h K 6 6 0 Z Z Y F Z A 1 f a b O w 5 d Q a K X c D m R q p I s G u x f v / 6 u G X 6 E d o t F 4 D 1 L w n 6 0 m x 0 I 4 6 a e a u C W v c 4 n o Z v / + V h / G t 0 x d 5 / 6 w t r k J f H B f m M j h x f I Z l J W j V E S J w q L 5 Y x 1 I W L n H 5 d i X b / 8 z e B E Z R 7 u r J k x I w z s C f t e f r 0 c M j t k q S x o s S 9 G E O 7 L 6 a 9 a I w n h W 8 + d 7 3 Y 3 H p D P q 7 9 1 F Q v K R + F b z 5 L R / G i y f P I e o r 4 u U L u a 3 b S M F u 3 Z X l 0 C H V Y M M f l J c i 8 9 Z E z A A F W Z H 8 y x s p 0 t d n 8 f z L x y i w z 8 M h Y J R W U H c o y k X L k b m x Q c u k N S V G 6 G u J G X j U / e 0 O U 0 7 c G B 2 e x N j A D u z b e Q R B R x w f f P e H 8 c y x x + G U Y F R J w C l L m i D p 1 i p G p I B a o E a R / F 3 + D p s r 1 e E P o V Z q I E + X w K g c D z d 9 0 x p B k 8 m m c X h y D 9 b Z h p t q 8 2 C L y o T s i 3 W s W F G b o s H n l P z L S C m 8 T v U p z 1 I z r D 3 u G i Z 6 H L y P D 4 v r q 4 i H 5 K 9 6 q J x S t K R 5 A s o b v k + g U I M p 2 R w o C T 8 t z O V J A Z t U f X a o g B I U 3 V R d 0 J d b J 0 u q c D 8 L y Y Z W 0 K A N D g p M u g f z F i e 2 9 7 z W J 8 f e W c f B S W p 7 r Y Z K 8 y 6 r p U b U + t q K l 0 r m M 7 Q G d E Z J + 0 Z 6 + t H N 7 8 L U T I p 3 0 x J U X d E 4 3 3 d a 0 K k C d v 2 R s P U S B X l N J J 4 w E O 8 c H E O G P l i Y T v D + 4 b 0 Y j P e w 0 m s 2 t f v 6 q 6 6 1 L V 4 a m 3 V q 6 G 4 6 m 5 M Y I e 1 R l 7 u W J N Y A r y L H R Q O 1 K u r E + I Q B e / / e A 0 i u k d o V k o g F I h h I 9 N G a + 3 H s 0 i o V q Q R f y o a Z M H n K e X z 2 V / 8 b 3 n z H 7 f B V N / F T n / 4 k J v u 6 2 L g 7 + E x 9 u P H q W 3 D h z C X W i x + L C y t E i T Y / a C s X q y s m 1 b d o b v u V G p W N b R 0 7 1 G t H r h 7 B C n 0 D r W m n 0 / k t 6 6 a F 5 Y U U d o 1 3 I k C A / t z P / y L + 5 / / 6 H a R z K f o x f v R 0 T W J 2 Z h o f / L 6 P 4 + t f / z M M 9 e 3 A p 3 / 4 p 3 D v P a / D N x 7 8 C n 2 u L B W J n q H d v t t g U j K A 8 W u 9 U m W Y z G g m s 0 3 z U S A t / c 3 C Z g M z V B Z n p p b h Z H v t n B w i d d N 4 W B V v u O 4 2 R L p J t 2 i d u m O d + O j 3 / z B 2 T x 7 E y M A I l l f W b E u e G G X o 1 K m X s D I / g 6 z W 3 K C h 1 g Y N W j p a 6 + 3 R S 0 O R P p h 8 7 b n V J Q u 8 V Q y j x j j z i n Q h i H y U Q T + v i 9 B 6 a Q W j Q z v 2 W f l 3 9 4 7 Y S l O p 1 L o t R J r J S z k E K e d O X H X V l Q T Z A m 6 7 / k p a 8 g L F 1 E / l z 4 K T C X j o G + 4 Y B N 2 H P I q k t C Q b V E Z A l J a 6 t 7 O P s u 0 h o A Q K s 0 6 q N A q C U M n P 8 q P M K S V q m 5 t k x 9 K U W 9 g R B n m 2 N e 5 2 0 r u 2 a W S i e d Y 8 H P k f O n n 7 L D W I 8 p a Q q 0 0 U b X x 4 b z / G e n Q + Q U A 6 l X f U b M x h b S n D a z U K H r B 9 j D R n J k I A S o I U J K k Y P l E E b W c 5 t z B P v 8 2 N C E F 2 d m 7 a Q m y 0 V 2 u q S O t C f 6 q f Q B n v H 8 P O 4 T F M D g 4 j T I 2 m G a 3 F T M 6 2 d F H M 2 8 T k p N G 7 u c U F n F u a a 4 f S U G v + 0 E c / j U M 7 r 6 A l 0 r r k A S z P r 5 j l X J l b x U D v A B o 0 s g p v 6 e r t Q Z T 3 e e r Y B Q L B R U A q 4 o Q U Q s J G 7 f i F r 3 8 V f / 2 F L 2 H q 4 i V 8 4 R s P Y o W U 8 + l n v 4 2 7 X 3 c P f v 9 z n 0 O J F b K 0 u E F n m 3 V B i 9 G G Y v t / S 0 Z D 2 q 9 O l 8 b G + O w + h R h V 0 d 3 r o E N O v 7 F F i 0 5 N c P X V V y B F Z Z E p s D 7 p w N 9 5 7 b W 4 + 6 4 3 4 5 v f / C r P H c S n P v l J f P b 3 f g N v f v O b s X f v T i L e g U i 0 C y f O v I h f + p W f h 4 J 1 d 4 8 O 4 t i 5 F b a d l O t l 5 W B S b 2 3 7 G 8 q L N S 7 B J g v v 8 J J 1 Z P D L / + 7 H 8 N i D D + H K v b t w y 1 V X Y c e O A + j t G s L C x S X 6 p k 6 c W 5 j C B 1 7 3 f p w 8 8 R K y r U 1 b B u z E i y / g l Q v H K b c t n J 0 5 j R N T r 6 D k q P B Z W x T W n n b P K K m a / B 1 R X B + V l m J Y n e p U I P u 4 u D i P d S q u V C Z J d 8 F G l 1 g m N 0 q k t M l c n n 5 i B 5 V f j h S f l k 1 K o t h A P B A n x U / y g R r 4 9 V + 8 D 7 d e f Q N 6 W R c O K v Y 7 7 7 g D T z 3 7 D G K x O g K N I s W u j j 3 7 O 9 i m e R Q I 3 A 7 K n q d C K j 0 + Y u v 3 S e E 6 H I E e t k 5 b 8 5 h O N W H f F n 8 C S Y N c r F A D k 7 o T W U D 7 R W j 4 n i R A a i 6 U 9 h 4 V j 2 X N o U k 6 5 K J 2 s A B a 0 U b m r w g J d V q o h 6 z G h 3 3 H b b v Q 3 + O z j Z 6 7 6 P Q v 5 9 O 2 4 E k m r 3 W + S f d I K V Y 0 V 4 h c f Y g O e Z Q U L x T w m e 8 Q 0 i x Y C q + i n D O F v E 0 Q V I + f n + W c X 5 p F g f l L q D W j U 9 T T x 2 e 5 5 f q b S f 1 8 O H X 2 D H m 2 H + u p J F Y p f F l q 5 I n h E S T 5 e T m d w u 6 J n S y 3 F 2 9 / 2 / v o J 4 T x w N c f s M X 7 b 7 3 9 T k x N T + H 2 2 2 5 F N p 3 D D 3 3 y U / i B j 3 8 A v / 2 Z X 6 U f M I q / e u Q k f Q A 6 + 5 v q o t / q i C G 9 M L 9 S 5 k Q z S u n I C m h u P l + D / l d T j S z r U k 9 b e V v 0 z f g g a o L L 0 p Z y Y v 2 5 + H v E s 4 k 3 3 X M N B S q N d L a C b z w x j x o 1 q S J a v G y H W l X K k X 4 f n f W E K 4 0 3 3 n q I / l S J N B Z 4 / L E n c e P t N 5 A F a G x s A C + e f o l 0 j L X D / E s U H D 2 v H H + X I 0 z w n 6 V n R C 2 t S V 4 U Y o H n H 0 p q X 3 e l h Q N j v b j j t t s x u n M E f / V n f 4 m L s 3 N Y Y f u 4 + d x B X w s 3 X b 0 D h X M X c P 1 r 7 s J L F 1 6 g D 0 P x k K 8 a d M M n F 4 T K s V E h n Y v 2 s k w u r G V W c d W V N x G Y 4 7 j / C 3 + E t E K s a B o u z c 2 j s 6 s H 6 6 T t m 7 y / f N q G p h b R O v V 0 d t H H 6 T N / a q 2 Q Q n c k a p E W O 4 c m z C / T Q j W y l v 5 K G f 2 H j s K N M D q j U f z B n / 4 R W r S o j U o B o U Q n e g M u B F u 8 V 3 4 O P l L S j A a a o Y A A M h Y 3 f W b 6 Z N c d u o W K P U Z W F u o j 7 V W v H I W c D a Y J c 8 Y Z Z U G I W p s f J R 7 P o 9 k k z a A G U l d i Q + C 6 v G L 1 l o A S q O B u G S e u 0 g d y S o O y g r T f q w b b r E d K p 9 L Z 9 h E g w u e b j s T Q N 9 S D 6 d k Z A p D a g I D p p + b X 2 g O b z a p N 8 Z 5 i x c X C I Z v V q f 1 f w 1 F S o h r t r R 6 I e W u F H i 2 y K K d V M X d V g n E 9 n c H 0 y q K t e t p E n f S t h j 5 y 3 k Q k i M n 9 e 6 y s 8 o M 6 W W m z l 6 b Y W G P Q 9 i / P P / 8 8 f T n t f Z u g t t u w h U h y / F 6 9 Y C H m r X l U i n h X b F q Q 9 E M 7 l G s H c W 3 p 3 x m K 4 y 8 f P Y 9 C 2 d T T d 5 x c C s s 2 Z T K r t W 3 J m T R V x h S Z p S 0 f 9 t X P / L 1 t A o x W C U z S Z Z r x + s 6 7 9 r I 8 9 A 3 y F Z x b m S I o S q i U P a T b 8 j n l 1 p O 6 E 1 h N C o P P U 8 d Y p w d 3 3 n Y d f P U M S t k M l k i B V Q r 5 s o o k 0 A C p d g n p 7 0 j w + v Z a h N 2 d v c j y g b / 8 x C v I V b p I K T V G 0 0 a 6 U x a J 5 W y X V U e 7 n D Y L e d u / l u / B 8 3 S f J q 9 r U m m w 6 a k E c r j n 5 j 3 0 R S h z m Q L S p Q z 9 k x B i k R F s 1 r M 2 / r a y n M S n P v 5 J v P L y K Y u 5 0 8 x m D f D / 0 d d + D y F N Q l x d o + L t Q H y A 9 F 2 9 d C y C l r X W v s B a i 7 4 7 3 g l X w 0 H A x T G 1 M o d q s U o r 2 W u 0 u J e K W M l J s K q d t P 9 X j u U s k b G 8 5 b Y b M b c y g x e e O 4 2 U J 0 c / K Y Y h X x w b T g 0 6 r 1 N G 2 N a s h h z p Y A N l M q z d t s S a t k 5 1 w R O 6 T y X R o K t p x q 1 G F / c 3 i y M n j S C w 7 n Q J L C m Y Y v V U d S r I d i X q R e e b m W 1 q d L u t y V o a M K u S L o o A M 1 9 V v p b T 0 n Y z D n f d x h V u O t K H U D R s E / I U N i I f a 6 h v Q C 3 D + 9 X Z O A 4 b / V a 7 a e q 9 F p p c 1 j b / 1 Q p S 4 s p 1 L Y / B U q n c L K 8 G A + W L r c y t m N a j T q B / 5 c B V B / Z A S 4 5 f d e A A B k l 7 0 q S M C t s Z H x 7 F D h 5 l V n i c F T 4 5 N M 7 n p Z P P G 8 r h 1 9 Y m 8 e 5 u s y 5 a Z z t B 7 q 8 V S z W q 3 5 R e d F d 5 n x Y S F M T B / k G c m k 2 b 9 q P 8 W 1 3 q m W 3 t Q w F C Z S Q o 2 n X c P t p a S C f r P H 6 n e r V q b b / a Z x 3 M x 8 Y E 2 V Z O F D H R G 4 T X r 1 h F p w l k t R F G t s w 2 5 G c R C r W V 6 L q i C Z g x s i U P X j w x z X K 0 0 N / p R 5 a a V X s s q T w a s N Y C M o K z t k l d T q 7 R 2 r X H f 8 K k f / t 3 j G K 4 L 4 Y L 8 + s q G F N b Q b y a K K R t A V E b 1 F j f C s N x U d 9 p v Q w K I N m I l L X 2 4 Z J i E M g v s X 2 0 U M r Y c L d N x d D U + 1 t v u c v a 9 f g r L 9 l y A H / 1 t 3 + K s 2 d f R k x 7 N 3 V 1 Y N + h A 5 g + O 4 u 1 5 A w 2 P X w O K j R t J 7 R B 5 V D I Z 0 n T A 1 Q Q T m x S w W m i i R a w S a + v 0 9 J F k O i J 2 4 I 5 8 X A M m / L V y Q 6 k Q N 2 k g q s b Z X z h 4 Z M 4 N b W B L 3 7 1 S T x y P k N l z n Z q 0 L f 3 B Z D a Z P 2 S 8 t 9 8 4 + v o d 1 5 C g N a x 0 0 e W x O Y Q G + s g Q N U J 5 3 I H Y / d J 1 g U c x S b Z V A 5 p w Q Y 1 j 7 g p a Z W i x E 3 D s q G 0 t 5 I a X 5 W p h v u u p P o 1 V K k L l / n x p u q Z U b e 4 3 u t 3 2 3 S a 1 / r o w 2 i L k M G 4 A 7 0 J z U t p 2 T R 2 d U 9 r L C X a E c f y + h L P Y T 6 8 t 5 a h U s i O n 1 r A T a f X x j 9 C X h s o F S e W D 6 T e P m 2 1 o n E r d T 6 8 6 x 0 f w N n T Z 7 B n Y h x j / c M I 0 c / J k E s 3 K J D q n u / u 7 c P 0 8 b P Y y K / D w Y b I J D O 4 O D e F E n l 4 u F P b r Q R t B q l i G j O 8 j / w y h 0 N z m 1 q 2 M o 8 W e 4 n S f 5 O + r p d b C A a j o D z j 8 W N T Z E Z 0 z D e 1 W 5 9 A o m 5 h P r v q l Z / / T p I j Y H X J 3 8 2 i C V Q C o n 5 k p a l K e a g e 7 L P V v Q M 7 x 7 W D + y z L x 7 p L J 1 E t + Z C k t V I E v Q 1 v s O b r J Q p 3 k H V O p a Q Z B X X W 3 c p 6 C v v 3 7 u D P d f R 2 d K H b G U K S A p m j h a r y a W K h D k y O j E F b c 2 p K h O Y U C R g R f w O 3 H b 0 C i 9 T 2 c s a 9 r h r b q 4 h 9 e w Z V W p T p T 4 j V S C l L A X e E I x g d H r b N p q + + 8 k r c e / f d + B Z 9 k m 0 g V i g T y Y 0 6 5 u c X M D Y U Q i f 9 p G u u u Q J 3 3 H E P r r v + B t Z x H 3 7 g o z + G 1 7 z m X o y O 7 s X v f u b 3 0 R F N 4 J G n H k f Q 0 y T A B 7 G W T b E s 7 Q m X d Q p 2 0 E s f m 7 I b c f s R o 1 w 4 y 0 0 c O H w E A Y c P F + b m q L S 1 a l K Q b U t K z X r f S B e w t F b D x N B e f P v 8 F D y k j A 4 C W z 7 y z k k v x r p D m B w e 4 v k + d D C / u b l z 5 s Z o g d J o L I 7 x i U m 2 h w e 9 P f 1 o F k p s o 0 j X f V o u y S L I p Z 6 2 G r w d i c 1 G l l a h d m t R g 6 m g F A 2 2 e 7 t C r H G / J 7 W 1 q d q c l S p N Z O A j T a T V U N Y t U i W t O S 3 h E d 8 / O N T H y t + w 7 z W 7 N U w + E A i E j F 5 p U N g W P K F l E J i 9 1 D b q 2 d t Y S d o i K a V 8 g Q / c Y w 2 u O T 8 B U k J t o B d V j y C p x s 6 d V y E c 7 q H P c z t O X 1 j A L T f f i d X l N f L 0 C F 4 + d g q 1 b B m B 0 W F 8 / 9 2 v x 6 W z 5 6 i l M h g c G M D Z q Q s m f F o i S + t A T I y N I Z 9 v 4 u 7 X v B V L y x s W 7 1 c t a S R f 4 b U E I h t J o T 3 N W g n n p p Y w v 7 y O q n i h U K Q 6 M i C o a t v K S h R P z / M d f 4 T n C i R 8 + + b X v 8 G o p F Z P 6 o p F K Z B D K F I J / P h P / S R S 6 4 t Y I w 3 S o L j X 7 8 X B f b u Q y 5 A m e 2 h d q h 6 c u 6 A l h t s 0 z A b l R b 2 Y l 7 J v r 9 U u R 5 2 A p e Y 9 M 5 V E b i W H B E F 5 Y 5 O U N u 4 2 P 1 L a P U / H X e M + m j K i o N M U G Y b A 4 W L 7 + + s l 3 H x 4 F 6 7 b 1 Y / D O 3 v 5 3 H X 6 P B U E + f v s E i 0 + Z U U U X 3 T 8 l h t v x M E D + 7 H / 4 A G c o b + 6 u D S P p Z V V k w s b Q q E f 4 n S W S N E j + I 3 / + C v 0 i z v Q M 9 y L X / k v v 4 y n v v U U n n r h c T z 9 / K N k G m f w / L P f x I W F M 3 j 5 3 L N U g H O 0 o l 1 I J l O k d y w T r U M 8 G I Y W Z 9 G A / s 7 x S S T X k x a h H u v u I 2 B y q C n K J l f B X v 6 2 l K O s U O m v 8 z s t 5 / z o C w s 4 v T A H b d + n 1 r n t + h s x v z i P d 7 7 m D n N b v v j A t 7 B n K G 4 K R l H w M W 0 C R y U 7 S E X R c v n p Q o R Q o O I K d 3 W T T d W d 9 3 l o N d S g E n 7 t D q f K V 0 N I w 2 o g y 8 F K D l A b a / 0 5 9 c r J x / o 7 1 o l p G 0 x K + l 0 0 h 7 V r Y G p v N M 2 P 1 G A K T p W Z V A z V H V f H M b u y b F 3 T X l 6 u 7 n m F J 2 n c K Z X J y N h B C x g q + F H 3 L h Q y 1 k M n 6 q M p 6 c l U z t a w 0 / p u N T Z 8 i F q k U K P v R S E / f / w 5 z E 6 d Z o V O Y W R o G H 5 3 B 7 K s 6 J 2 7 D u D p J 5 9 j o 3 R i m P S O U M a j x 4 7 h A B u + m M l j Y s c O W r R + 2 8 p T + 6 q W K n n s G D + I / Q e u x O D o D u z b c Q R T 5 5 f w g x / / c T z 0 8 F O 4 6 d p b q T E j u O n W 1 + P L X 3 k E v / A L v 4 S H v / k Y K S g f 2 A S n r X i k Z E w 7 m x W X 7 y E r I l t j 9 o h H E / 1 9 n X y u B B V H D J O 0 r E 8 8 8 S S 6 e n q x e 8 9 e T F 2 8 g G R O 8 6 f I A H J F 0 p 4 V d P f 5 z M 9 J r h e x u F Z i / q w / K j / d 0 d q D w m u U j m 1 g Q s x / W q D U W S s j W 2 m h r 3 8 I N W c Z J 6 Z P I h b r Q W e E f g f B 0 P I 4 b E q / A p t F X 6 v 0 Z w d 7 + 5 E k L Q 7 S L 1 a H k 9 y C s a F R 9 P T u w O e + 8 B z l p N 3 G 2 p P Y z W d L b S R x 8 s Q J P P n U t + j T q P f R g Z H + b h z e v 5 9 K Z 4 V V Q O 5 C G R j q i W F t 7 j i m F k 4 Q S A + y y F n k a 1 q l V T O I 8 8 i t p 7 F r c I L 3 B O a z a b I X + T 8 t j H R 0 o 4 v W V P S U N A U b v O 6 q 8 S v w 2 A v f w s m L V N g s 4 z e f W 8 H 5 m Q J e X i h g b r 2 F F 6 e z e M M 1 V J A F / v b C K v o I i p k l N 6 J d D h w a H 0 B y a R 3 z 6 T l M j N C y e q i o F 6 d w 5 7 W H S a V p 1 f s m R O m Q z q y Z f z 5 P / 7 z R 3 E R X u A u Z U p U K X 7 j x d 9 x n l k R a g w 0 l f q 1 + f I 2 6 W 6 + c O D 0 t h P Z m 1 e + 2 K o y E w p r s e 1 P 7 e / 3 p H P M H C B B N b S e k 4 a K 2 a 3 j 9 d E r b k Q b d M S 9 6 O 9 u x f Y q b 8 x K A e j / Q 0 4 X + a J z 3 o p Z l w z a d 9 B L Y e D 5 P e w s T L e n V P z g E r S 6 0 t r F h 9 C Z K i + V i O T t V Q S u 0 E k u q l D 4 K a J x W x m 9 j F 9 o 2 p t F M 4 d T p l 2 i u A 1 i l x t 8 9 M o A T Z 1 7 B 0 a O H c P b U G Q y O j L A s e Q p d E 0 s z 8 7 h i / 0 H m v w n t Y v j N R 7 + B p 5 9 7 B O f O H O e z V X B h 6 g z L E 8 U r 5 y 5 h z 9 H r 8 c S 3 X k E / B W x o Y B B f + d r X j T 6 b L 8 l D z / s q 3 V N 3 r x k l 1 o 9 + Z 3 1 1 x i L Y v 3 s n N j Z S t i N 8 j h R T C / d r v o + o + I s E v N Y E V 8 h U n q A S X 1 f Q 7 q 7 x b q z R K k Z i f Z h d 1 Z i J a D u p H q m a a L G U m u a C q X N E / q C 6 u 7 X P 7 J v v u Q O / 9 B 9 + G m v T F K q d O / G x d 3 0 Q D 3 z t M f z M z / 4 8 n n j y G 9 A k / n K 1 h h T p c 8 w f t D g 5 6 + l t V O m f 5 m 3 V 1 r 5 4 N 5 b S 9 L F o H V 6 5 M E V f i Q q 5 4 c L 3 v e s 9 G B 0 b w r 7 9 B 7 C 2 u o w D + / f S B + o m t Z v D L W Q L 5 8 9 f I k W v 8 6 i x j R 3 U / F k c 3 t V F V t A i 1 V I o F K 0 O l e b T D 7 9 E B T a M s g b N 6 w L I J j K 1 A i Y G J + F n P f R F + O x k H N F E B 3 K V N F q k n M V M C z H 6 R C d n 8 t j d F 6 W s 9 W C Y / v H b X v c G d E a 7 M U N K / 9 y Z H I 5 f 2 M B H 3 n Y 9 v v j Y K b z + 6 g T W 1 h r o J u 0 7 N D G C i R 5 e p 3 U t X E U b u 9 T u l L 5 w A v H R f f T D e r C S n q E S 6 8 G h A 0 c x 1 L s P o Y Q b K 2 s L S C X p O j i D P U Y 8 N D h m H F / 0 j u B i S 1 u D W / t L r e k t K 0 x a S b p U x z + Z d D 3 B J L e 5 R c v h p V D b + n i k d v t 3 T e D 9 1 w / h s d O v 8 J w a f v r 9 H 8 V n / / a v 4 O M 1 f T T n W u J r Z n E R v b 0 d 2 K y 5 M L O W Q s h b x U B n H / q G B 7 G e z N l a B B u Z l F k C 7 R y e o 2 + w x o c C n c g C f 0 + Q W m q T M B l H L e g R i c R s + 8 3 n j x 3 H y M g o 0 s U U z V 8 V 1 x 2 5 E o m u X l s v T y F M s t S 5 f J E U o W B 7 6 a 5 Q w L U g f 4 R + V i m f x O H D V + G x x 7 6 F n / 6 B T + C D v / g r r G A N J C u q Q 7 1 Q f F Y C R 7 6 m L I H 8 C Q m 0 / M W t 6 m S 6 v O 4 E s g Z 6 u 7 v w 9 r e 9 1 d Z O j 0 Q 6 r F P l / i 9 / i b R 1 J 5 V E N 8 6 d u 4 D b b 7 0 V i x s r + N z / + m M 0 f F R S 1 H m H d 8 S x f 7 I P D 3 / r N F a L p F t N C X 6 t z S a k o K h k t s P F 1 L 4 6 F J 6 j j Q 3 u v u s 2 H D y 0 D 7 / / 2 d / B M D U y a k U k A i 0 E 6 N c 2 W 2 V q W 6 + x V t s o o E l f j M D u 8 o V p W U j 8 q Z H l q w V I i W 1 n v 3 A H / Y 8 Y y 7 m I 5 4 5 d R I 0 0 v 1 H l / f m T x v t a 2 r G Q 9 c r b 8 7 U d G C 3 5 q j u r t p 7 7 e 1 + z F y F H l t f V b T O 3 m q u O c y 8 v Y u e e E e S o Z B N d f l w / e g W O z Z 7 T x A 1 b k C Z S d b O 9 N 7 B J b y Q S T J B J t B D t H M R n / / o B s h o + K 2 m 3 t i S t t t w 2 h + 3 G I 3 v x + G O P o k X K 1 t / t J w O I I M y 8 u q n M V l I p + o h B 9 C Q G o T 2 c 5 d a e u n g R o z 3 7 0 U d f 7 e H n P o 8 a j c K u o S H s 5 L 3 h p r x s n L X J p 1 0 9 n Z S x M O V A C 9 e E + 0 x t S g j a G r P d 2 C Y U A p Y 6 E 5 T 4 3 t Z Z 4 8 0 U o d t w 0 G o Q Y O p Z + 6 7 E z + r d U c + Y 8 p K F c 7 I h X I m t b k q d w i o 9 M h y i I H R g a n U d V x 6 i A 0 q B m p 8 5 Z m E 5 g x Q g z Z 9 a Y W V 1 U B M p y H Z F Y R 0 1 5 l X 3 4 v V v e D u e f P o B x D t i t m J p k G V c z W R p e r s R 9 d e p L Z e w 2 S j j i g P 7 o C W F y 9 k i t P u C J u p V W H 4 N E K / R E m h E f H F h F j t Z Y c v J L L T T x Q U 6 p j 0 9 5 N 1 L S x Z y p P A U z c E J s L J H R 4 Z Q y L d Q q r v J 7 U 9 i f W E Z W Y W 5 5 D S 8 o J 5 M W g A K r w 2 I 0 x f U q y y D W S Y J 0 D + i h D T Z U k K m M S l R t u 3 p G L p C d Z M k q O V k q U P F 4 v V 4 u A I U e D 6 P m 8 L u p k W p u W i Z 6 O O 4 W j 4 b p t g G k N Z W U E S K y i J F Z T O H y 9 o / y W 0 h S S 4 / H X m 2 k a a E 7 B y M o 0 D B C N J P d N M 5 v / b o B P 2 P D e R p H c U M B M a h W C e 0 T W k u W 0 B Q n U g B D / w 8 v 7 b J u u V 9 1 3 P 0 Y A O K c C n j + V M z 9 G d Z F 0 3 K k U P l q 1 G O / G 0 m R K F V U p T 3 L f u i G B o M I O Y L 4 t L 8 A g l N A y G K T N g Z w b m F B T g i D l s Q 5 4 r B 3 X j 0 7 A s Y S w x g 9 9 g u T M + u 4 I G X z u K O v Z 2 o E G p 1 t v d D j 9 E 3 c g d Y B 0 V j S I d 2 7 c X i z A W s 0 Z p 6 Y w n c u K c L T 5 x e x T M / + y H 8 z J f / G A O k 2 J l U 3 j b V V k j b b H q F 1 q 5 F q x / D U E C z z c m q q J W n F 5 a g 3 V W 0 I 0 t n J I h w P M H P 7 b X v j 5 0 6 g d 6 + P j h u u v O N b G 9 Z H j a S e I i a 0 G h I 2 w b Z t A s B S + / p l L a 7 k f m Z W k l y 0 q Y s 2 8 l Y O 5 N 4 O 4 V L n 2 S h A i E + G A V G X b 6 W H L j 3 y i i v B d Y z m 0 D Q Q Z 9 H A 3 V u 8 v R e A 6 p m f 2 q f I W 3 / q I Z Q o K 2 6 J g L 0 B R Q O 1 N 0 Z p 5 A H s E E / J 0 d H V A v R X 5 o + Q 6 7 u s S k b 2 t N H 6 1 9 3 U t s X a L n U 0 H O 0 X j u G R 0 j / g p g c m 8 C l m R m c v z S F g 2 N 7 s J Z Z x 6 E j + 0 i H H E j T G m p T N Q 0 + F 6 m V Q P / o 9 M V 1 z C 5 m U C V I Q M p U r 7 P w W g R U V o h f C S 7 a a a / N 5 f h J n X V b S f V k H T l W O V Z p e r P 9 Y s l A x 6 T Z n 9 t p + + 2 r S o 7 1 K t r s 5 3 M 1 N p u o O u v W V E F P C w d 3 J X D m X B K F S p j t l L c e U Z t d K q r H 8 9 v A I s j M 5 M h b M y + 3 b b 1 4 n i x 4 3 U F g U q A 1 U d d F 2 t W i 4 L s a q / j g 2 6 5 m Y S p I Z j N 8 9 I a t l + e n w l B v 4 N L s E v 0 P t g V z t N 1 G N v O k 0 h s U z b b 8 a M W p l 6 f o v 5 S 0 C 3 6 N 1 a A h m L a c a R U k q x r K 1 P v e s B 9 x K q V N W q x s k c 9 F 6 7 K w M I N f + f i P 4 s s v X q I C X E a y O o M O l Y n + 2 K W N B V a / B + s p H 8 / L 4 t 0 3 j t u Y p p Z e + 4 t H F + B v k I r 2 x 7 G 4 Q j l k H Y n m + r R X m B R S o 4 K B W B c + 9 N Z b b Q 2 M R x / 6 G 2 R Y Z 0 d 3 7 T N F N B D t x b m V B c p b F f F Q F w q p r A X j X n n 4 C i q 6 E g a G J / D s U 0 8 h E Y 3 g 8 L 4 9 W F U A A i m 4 h j M c S 8 s r 7 Z b 8 r v S d R n 0 1 X f 7 V V u N f b s 2 + O 2 2 d r B f 9 x P O M f 2 8 l O a f b 2 G p v 2 8 / P / E L U Q Z p L 4 x X K 2 v B t G f A 8 C o R y s G 5 9 C a w + 8 N D 5 O u W Z b z + K z / 3 J b 9 J 8 J 5 C u F m x 8 K c q H T L F x 1 Q O j w N U s r Z R W y 6 n z X m + 5 6 X Z c m J u m b 5 T G R W o e R Z 4 f O X Q I L 5 0 9 g 4 A r g O W N d R z Y M 4 p Y R z 9 + + y s X z I / U a k t q a B a m f d + t J C u s O l A v m A q l 9 6 Z M t p M s F 4 V n u 7 4 u T y 3 5 i Z c l B b 9 u J z 2 + 8 t l W W p p + o D 2 m Y t E o h X s F z l o I g 4 k W r t o f Q m 8 8 j K m l E h 5 + a Z V g k 5 / U 9 p n q p L A h U u 2 C 1 s 6 L R G y G s J Z o k 6 V W u V k A l p g C z O f x R R O 0 H u r 4 S b K + K H x 6 V k 8 Q v a E S f v y D d + P l M z N Y r i 5 Z e / q Z h 3 Z d T 5 K a 9 n j D i D L v X c N j i H X 3 Y m l q x r b c K d L f W i 9 q J / g I / b 0 S l j I u v H S x x L u p z a k g K e R S S n / 0 X / 8 z E r 1 R j H R q j 7 I a P v / l v y b A W x Z n d 4 7 t k d x M s S 0 O w i E / 3 O W 1 L U 6 X C w R 3 w I H B w B A + + 7 U z 8 D T c d L d z o H 3 G o X 6 C l x T s x P k 5 M g U / F a x W B 2 7 h E 2 + 4 B n 9 0 / x P Y r G t i K f h 5 p / W Y L q 4 s 4 i L 9 7 g D r a z j R i X 2 j k 2 Q l L U w t z p J u J 1 h 3 S f r L s 6 R + X V Q i n d i / 5 3 o M 9 C f w 0 D e / S I v m p 1 / V Z 8 M O F u 3 / 4 z / x E + 1 N q / / R t C U I e t k G j 3 2 1 9 f 3 f S X Y i X / i q t 3 y 9 X J g 8 B J S + l / M s w Z T P o r l L 6 h 1 S E q V p X 9 6 m N + q l U j e y 7 q y x G I F K 1 8 s / 2 A b a 4 t I s j t K M T 3 W S q j A b z f r U O g T 9 f f 0 8 t 4 X T F y 7 Z l A x F Q O x K 0 A r 6 N F E t R C q 1 b l E B o W g c Y f V k E t T L B O H V V x 6 w 3 r V n q P W X l 2 U l C R Q K o U K x b N 1 B l U f C y O + l 7 T X p 0 M D O Z 7 D O C G k r C q w d p h n k R 9 A a G B X W 4 C Z N G M u l s u v Y T q o N A 6 P 9 o C f W 0 f Z d + Q B w / v + V f Q e U Z F d 5 5 l c 5 d H X O 0 9 0 z 3 T P T 6 s l R a Y J G g S A B Q o A k g g 1 4 Y Y 1 t 1 t 6 z h t 0 1 H I e z i 3 0 c w F 4 f r 9 m 1 z c F E A S Y K S U i W h B J K I 2 m S J s f O O X d 1 d V e O + 3 3 / q x o N M t j e O / O 6 3 r v v v h v + + + e b q H o W E 1 F m E 8 b N e + p w w / o 6 e K v d q A n W 4 s a + z T g 3 v I S Y x k N U Z i S E E g 3 q A m G m l b y F 5 D J K V O P k x W W U a R x a p y X O J Y L K L c 0 h k 1 k l M Y W J h D o l s D w L n A z u k W f P Y y S W w r t p x 0 3 N D C K V y q G l v R X V R M h V S s N t 6 7 f i x P n T t h X A y O y c 7 Y o b b G t G E + 1 W n X q f S C f Z 8 h R 2 r 4 t g Y J T I R 1 U s m 8 q w X 4 N 4 5 K m n 8 P S L L 2 F o 4 A h e f v 4 x y o U E Y t Q Y + o f 7 b T 3 V M r U X b b q i L Z 5 b q 9 Y i S T t u I + 2 p y 0 M n M D I 8 j p m V I G E l L S a A u / e 1 4 / T g E n K r s 1 T t a X z 4 K X H Z H + q r m Y k x U 9 8 S Y h S E 6 f m R O T Q 3 F 2 2 P x l C w D e 0 1 I d t F y h N c R 4 1 G m 7 8 C U 7 R Z p x c X K Z G 9 u H 7 7 d t a b P C A f x 8 L i B F o b 6 s g 0 a F K k E 0 h R S 1 L b P R / 7 + M c / J 9 1 a I l 9 B E x D l J p W e v c B G D A 3 J p m h h h d n D 6 l v 1 t B F H 5 d n + X B P 0 T j / l 9 5 b 0 D Y I K S E 1 i M K Q p f y q J o z V G I i o 1 X E R m Y x n l B P z a 4 n U 5 E e T A c p D w V g S n K f Y r 8 R V 8 6 9 g R c u M A Z m b G U N v Q g L n x e f i J V D p 2 x s N y p f Z p p o X W W f X 1 9 q G u u h 4 r B M I q 4 0 e n J p A Q 8 h E W 7 W z v m q Z q f O 0 H R 8 m l p L w Q / K x / g X a E V h L L U 6 a j T b R R j R Q n L a v Q M h X N r G f V W T / e U / L a T H t y T G 1 I w 5 q y v Z K s k l Z i E q R 6 / r L 2 T r y Y i F p k k k z p x F R 0 v f F s i z Z p J / 3 a o T Z 8 + u O / Q k l C W 4 c w 6 W z q w g S l 7 W o h j b b 6 W p y 5 R M 5 M h u K l R C 3 R E C l o G Q x V 5 a L O 7 6 K B b q e j a z d X E k s + S X V Z + G W a Q p H 2 U B 3 V W B 0 s k C J c n T m c f R v W 4 f o d m 9 F S U 4 v v P f R T j C 3 V 4 n 2 H d i C Z i G M m n s b 6 5 h 3 o W r c R y a w f s d S c 7 c A U o 8 0 7 M R n H 9 1 8 Y x G 0 3 3 o D s 4 j S q q a p R p 8 X t e 7 o x N z 1 L e J N 5 s F / E 0 H Q Y 3 P b e d a x B 3 L y 9 s t + 3 k k F c G W a 7 E l n U h c J m t 4 3 N j i B D i b E Q H 6 K K W E 0 p 5 U Z b u w e T 0 w 6 z u j y 0 i n z R w 3 7 1 0 a L S H o 5 Z G 4 j 1 s u x V q u l J 9 h s L M Y a o v t q 2 s Q f P H t U h 3 F l 0 1 d F W Y n u n 5 k a Y Z J W q q e x Q b b 4 S o g S t x z n C e A P b + d J r x 0 j o t b a V m Y + m h T Y B W r N m L W K L c X j 2 7 z / w u c H B Q V y 5 c g X f / O Y 3 b F r P s 8 8 8 Y 1 4 z 7 e M 2 P z + P L t o d R h D 6 L 9 x Q q C C 3 o X U l 0 k l j i c o J R Q w V z y B p x J Z U C H k c e 0 3 q n 9 f y F r G I O M R N N L D p E I + + c v K p l G a B U R U j 3 p F Q L g y P 9 + N y / y k C J I B 1 a 9 d h d m k W 6 3 t 6 0 N b S T m K L 2 W z 1 g N Q F r x t d F N E X z p 8 z m + D U p S s Y n 5 n B d d 3 r i C A p d J L r y h k x u + L H 6 V F n K p Q 1 h 8 i t E / B y J C p b 5 6 U 6 k s O L w b v 8 I o p K k x k n 2 m C X S H Z Z 7 7 G j x U E 1 B 0 4 G u J 5 1 g j r Z g t 1 r p 1 7 h s z r P Y K X x K c v Y + V 5 M A G F N T i W s G H 3 L 3 t 0 4 f / K o u Z n X t q 1 D N E n 1 L 6 S 9 x 3 M 0 3 E N 4 f Y Q 2 F N u m b 4 s k W U 2 L E l L J 8 S A V 2 4 Z E a H 8 W q F 6 x V K r H I Z E 9 i V B e u R y f w 4 z V P E S m o 6 o 8 M b W A 4 a k l S p 4 F F E P V V s d z V P 8 a 6 0 o I e 0 p U Q b 1 E 9 A G s r s x C u + V S + c J k d A 6 H j 4 / i D 3 / 3 U x g Z j e L l k y N 4 s X 8 F I 5 T 2 X a 0 + 2 s r 1 u D y e I D K y C h I F D F f G o 1 T D V 7 C m o w O 9 r Q 1 U 6 2 J 2 p I 7 2 7 7 h E H N V e 6 c U g J Z s 7 R 2 R O o 6 e t B 5 3 N T X B R A D S 1 Z D E 8 7 b P h A g L O p r v J q A p p R o 7 6 j z C s o m 3 N 6 p F h y 9 v o Z V t p Z 9 e 7 s b I Y w 1 v 3 7 c B K b N x W H r Q 1 d 6 K + p t G 2 N q D R i c 4 a b Z 1 A O 5 R M P E X p 5 q P m I w e Q n z D P 0 N 5 b s 2 E b w p G 1 + M 6 x E 2 + y o X R n S K F w 9 c Y J 1 z 4 a s l 8 T o d t K l I N V F u y u / K z j K 4 U g e t K B a J K K C o 5 N J K S V p D F M J H f S w V Z l b 5 m V p e A g t o h O A F F w 3 m g A M k w O N Y Z w l a T T C B 5 + 5 J t 2 D p G v k M P K c s y W d j S 2 9 N F G u p 7 3 o 1 i Z i W I 1 O Y 4 N v T s R C u V w 7 M h r m F 6 O Y g c N z A b q 8 Q v L E X z p o V P M m U j v I r J T S m i K t m S V b Z + m e r B u q q O I W a e J a 7 B a w T g f 6 y d j 3 x w z W p 8 j I m G c w 0 h I c D S m x R 6 N k T B X C y W n r Y o T k x D S 6 1 d x J W o 0 O o h Z 6 q i f b d V O T P f d T n u H 0 k 4 b h b b o g D Z y R x p G C L f U 4 a + + 8 i p S R K i A J r l G l 6 w 8 m z 9 n 8 H X 6 A 7 k 0 2 A m k s Y A 5 G m x T H U o k 2 4 v R R U K j H S m 1 V Q 4 K Y 1 5 i f J q T x / J V p 0 6 q 1 r v W e z G b W U I j k U / H C W n K l g B R F 6 y H Z j k + 8 r M p m 3 r m e C z Z W 1 6 / S c r 7 b 2 9 j f c f w w p k s 0 o g Y I x C I 3 S T k z 3 z 0 f q R J O M v j Q / C Q U F 8 9 + y r W N N d i N r 2 M W g T s / K g G D S s s U 6 K t 3 Y A C 2 3 x o 9 3 Y 8 c / 4 I H n 9 h m n K l l u 3 S P i P E E 7 I J e S D z t N W E X 9 k M m S G Z i y 9 Q R U J O Y + e G B t v z c Y L 4 0 O j p x K J 7 H G + j q j / P 5 6 5 1 3 b Z 9 8 0 o 8 i j b a h 8 u p E t s Z w L L q S m U u u 5 j G / o P v w k + f / A F a m u t R T a a w m I i 9 y Y Y q w / q a m 2 t C B b G v D d e k q 9 w K 6 / V j E b z 4 X / L J 7 C a G M G 0 Y L U R T U L w I R B s z O u l V B m P L S G X I x B j b 8 Z U I o W e L 4 K M 6 W W X p V 4 v N F m 3 e X w Y P P f w g N u / Y g w t n z k P H 9 U u v T c T j N J o 9 i M 6 O 4 v S F I 6 i P F M h 9 p j A f H c X E 8 A R m i I y 7 t h 1 g f B c O n z q F B 5 8 f Z w G y c U S 4 L v g p + j M q n 9 K P m M Y o E g o R R e q b T i j U h F u p d s 7 O U f y U R O U P C S H Z N n F f 8 2 q x 6 l Z / X s Z Y y p K J H 1 i 8 u l 9 a I O P l n L E N Q + w 9 u a n U P u a l b c C U X o T t 9 x f Q 2 E Y b i R w z Q N q Q o 0 H n 1 H 7 7 k e N U t z L 8 3 o d C d N E G 6 W V 7 a b W y K l c p T z D X v v F 5 P m u 8 x l Y X E + m s L i 5 K L H J m s 1 t p C / n Y B t X B H C v G K F y U F n k M T K W x c W 0 r 0 l m q j p T e h J L t 0 5 e n G h f w N e D y 5 S W W 4 4 w 5 C Q Q m Y f n t 0 O A c b t n Z Q 1 t n m d J D u 2 p R E v K 9 H B L H L 1 5 i P t M 4 R Y 1 p 1 + b 1 O D 9 6 h f D I 4 u v / 5 X / i 4 v Q w B t l v O f b H / h s P Y S 4 W Q 2 t j v b P H S E M N 7 c k 2 Z E M L l G r C J o 0 9 F d D W Q F U x n b F x V k 2 9 8 p K Y d I i 4 N t y Z j W X Q P x J F e 9 B P 4 r g J f Z v 2 4 9 H H H 8 X m 7 r V Y i m e w o b O F 0 o s k G q r C T G w V Q T 9 x N 5 O n 5 r M H 6 d U p n L 5 0 D D W R K j T Q / l 5 Y i i J H u 5 w E 9 X u / x C k h B H / j 5 9 8 O Q v A y w u h J 3 9 k f E l F A q o Y c C 2 X J x I 7 R n D H F K W i 7 X H P p E v D K x t y q / F b S y z g + n z V I q c 5 W l o Y c T K j c p T o q n y u X z u K B 7 3 4 V V d 4 S E k s z N B R p G 6 2 u U n p V 2 W F f l w b 6 b Y q 9 t i h e i K 4 g z 7 J c 2 R I i j T U U 1 2 G c G + q H u y q L R 1 / R W h f V Q 9 N i i E T k u h r H q S y 6 F J L L H r P t d 4 X 0 q h / r o P E u N z t G 0 6 k 8 W m 1 L x B O b K L o S Z P h E V O 3 u S K J 0 E 3 E N M W U 3 m W K l p g g O j n S S p D K 7 S + 8 r d h j f m 6 p G + E q 6 i 7 8 0 1 9 a g n u p K n d c Z X k i V c o g V c 2 a Y D 1 6 Z t m U z d o K K v k u v O m 0 i D O V 8 k L p Z o I 0 D I o h g a P s l 2 h 3 / s g 6 i Q d m o c s K w c f Z N I Z 9 F g A S t Y 0 A L V I 2 1 R E c a 4 / D 4 K s a G Z j E 2 D R y 4 c Z 0 N d 7 T U V N N c a M P Z g Q U b 1 F X / a s K z N h / V 5 a W K f H y I 6 j T j d G y Q O l U H Q m g g W T N y V h a S + N o f f g J / 8 A + P 4 Y 5 b + n D 9 5 r c h S T t 4 Z H A a b b U t i O V j i C 7 M Y 3 1 n O 6 p o V / a z v 9 0 p l h F p w M P P j e C t O 1 s w u e Q M t G s r h S K l r b b e 1 m Y s Y j T C P c H b Y M 5 + X c q 4 8 d r 5 Y R w 5 c Q Y 3 7 u j G y l I c t + / e g p d P U T p 2 r H d m p y R j h G M K I f J H N 1 l a k O p z L K X N f N j n z C k v m 5 V M 5 Z d 4 + R z g 2 o 9 D H / / f Q b h h G f C / q c i W l 5 N Z h T A U a R y T / 8 Q N H e 5 p K e y f 0 u h Z X E 3 J 9 d 7 x p A k R 9 U L f O i G + u o S x 4 f M E x g q a a + o p N Y r Q 0 T M i B h G q u J M G m D X V X 8 f v L 8 T i V D 8 C a K 6 T n b i I q u o A f n x 4 i u W I m J g 7 E b m o N U U k 9 C K 5 m a b w a E x O A 3 y S Q E J O E Y K L 9 p T G z 5 o b 3 A i x z E x O 9 W b H U Y L t 2 A C s a / R i c Z V x m j k h m 4 Q I b k A l o o m O 1 D Z 7 1 l 9 T C 3 n D 8 k 1 F E g F R s m t M 1 E b h i I y 2 / w f L v u / O G x C h g T 2 9 P I M C 6 z 4 w O Q a d n r + 2 r Q W n L k 6 b + q Y z k z Q n k 6 T B u k s 6 y A n C v A g L l 8 Y G R T Q q W I T O N r C F M h n M a W P R h K 8 5 S 8 Q 0 a C 8 a M y S 1 B R i X S 8 V t Z Y C + M w e M b N N W c f 1 p b O / Y a F O H X j 0 9 R k L R x p q s s m w W q b H M u k A 9 U l P N T G g q f z F Y P y W V S W k / I s x r e j V L Y r q e 6 t g C 2 p p q T A I X 4 0 W 0 r 1 l H G G R N 8 5 h Z n I W O G l 2 N a a s 6 S V l K z a F F T C + l y T x 1 m A Q v q d 2 S g H l q G n x P 1 g c p S A E i Z Z F M Q q t O c m R i A S 1 x p 4 1 7 6 0 1 b E Y w A 5 / v 7 0 d u 3 B S f P v o 4 0 N Z 0 s G W I x 4 L f j i 0 Y m p l E b D q C p o Y V 5 E g d 5 Z V Z W 8 N I F q q n X e v k 0 C K e Z C t o M X 4 h 3 6 t R J 2 + m 0 0 u H / v m C U Y g N d Q V K v d O s w O 0 S L A A 1 X B E A G R 6 W T J G L u I h J i k l z G e u + n k S y u b M v n y + E q 2 q k T 2 N F m d + m f i I r f X 7 p 4 F o n E M h b n Z m 2 5 w N T M l G 2 V L H a u u X E d 7 c 3 o X d e B x Y U c 6 1 X A w s o y V t n Z 4 U g I D d S B n z o x a 6 q L N n o p a K 8 / 6 u q g H V I i F 3 f 2 v G Z Q W Y b k J H 4 C U T a f v 5 j A + 2 / r p j 1 R i + G J B X L m M F W u o t k B U 9 M Z L C 4 l S J A R p J Z n l Q H r w 7 w c L m H 1 1 x I Z t d V p S 4 X z l C + W J 0 S 2 S c Z C O h r k N n u c c D p 3 t h / 3 3 L k Z x U w J C / L M k h O b W u g O 4 8 z Z C U o d L b K r o q m U p s 0 Q M F i X K L V t H p b y I 3 F q q h E z t f x d + R Q l T w z N n W u Q y T I d G c J H P / I R j I + N 0 0 Z o w p 6 9 e y E n X W x u y Q Y / f b S l t F 2 Z e k 2 M Q t J r Z D y G 9 h b g x i 1 7 c P T 0 M a y p K e G 9 b z + I Y / 0 L K J K x y R t r 9 h T 7 R L N B b M 9 H I y h J X V 7 k 8 s R + W 1 4 + N D 6 L E + c G M D q T x O n z A 2 g I J Z A o z u L 8 w G m 0 V t f a Q W 6 a H d / V s x H 3 v e d X c f H C Z c S o w j 3 4 j R + Q q Y 0 S / 6 I Y n q J y r P 4 i K K U h 1 F f 5 y X h 1 g I T H z A 4 N 9 I p x 3 n O o E 3 N z c R z a 3 o B H D 4 + y / x J Y U x v B + c H L l P g 5 t D U 2 o Y r t o w V o j q j 6 u l q q n U X o l J Q t W 3 a T T o 6 j r 6 s b 2 z f d 6 H j 5 R D g n T p z A g w / + y P z + D z / 8 s B 1 s N j w 8 j N 6 N v e z A X x Z c a C a w R X x v D h q c 1 Z G M W g 0 s a a J d W C v E x O Y Z I U j a K O h e k 0 C l S + t e P n 8 B W 8 S j 4 B i 1 D u E Y R 7 9 K W a I X h 7 h y m T h + 8 t x D 6 G l p o b S g h C K T y F M K 6 F S 9 A I 3 y S E 2 V u b q X V l M 4 s P 8 d i K + U s H P 3 L V R H m / D h v T v x D 8 / 0 m 9 G d S W q C K e v J v I t a W s p i V J w h P / + Z d G Q 9 N A n 1 3 v 0 b 8 b 9 + / W 7 M T E y h q 3 s D 1 l S J U Z Q w M p N C f p k G K t u c 9 x C p i 1 S R 0 p Q u 5 L I l S k k R S m U 7 a h G T F W a X g t r F e y K C J J Y x H j 7 a D B W q Y N r W T P U 4 s L c b j Z E S w r 4 q 7 N i y D R 6 m F W G t x P O Y I G I X a e C T m 6 G 0 u k K p K v c 4 V T x J J d l / c k h I 6 p O Y B D s D p 4 c 2 l D + M + 9 / / I T K m N G p q a 3 H x 3 D n E + V 1 0 a R 7 j / R e x M L 9 s U k o r r 7 W U p p Q l E f N T O W 1 E z D L + s 0 S 4 T V 0 N u D R 0 G f N L y 5 h Z m c B d e 3 r w + o U p g 5 m C 4 K e 2 2 U w O Z i D 6 t k F 9 u 6 T W C i Y O 1 E G V u + C L U G V f x u C l M W o V D V i J T V F q k G k R 7 / 7 H 7 / 8 5 v v q N L y N C G / l n R 6 / g i w 9 8 F 6 8 c v U z N x I 2 b d r Q i z H r 6 A i R S r c g l j / S G 2 E 7 Z v 5 S E 2 V R C F j G m p x Z Q X R O i R C u h r 9 O L t 9 x 0 A L c e u B P L S 0 u 4 e e c 2 a B + K 2 e U F f k 8 1 k m 0 / u z i F o P 7 5 g o R z E N M T E 2 h s a M L Z K y f L X j 5 1 Y L n + T t A N I 8 o I / 4 u D k 0 b j V T 9 P U E 4 m y l L n 8 d h 4 k a k 1 Z d W P Q U D T h h Z Z I r C I R a q X v E s i P q l C G h S U C i h D 0 p n g S Y W H l + E Z / + h S q A z s q g P O n z + C v / v y n + K 6 t T 2 2 w l L n C F 0 Z H q R e H S E i L K K v o 8 f S V l V X Y Y 4 G 5 L k L g 6 h r p J G Z d 2 N q K Y U z I + R m a W c c j L m y z i x A Z a n u R G 7 J E C u T d V L 5 9 9 5 5 O 4 6 9 / A o W 4 2 l 8 + j 0 7 E a 5 r Q v / o J X z n 5 X m k 5 q e J n 1 p I S T V K z I H G h p v S r u C n L k E k t x k I 5 V C B s H I 3 h s G 8 r S t U t n g K y 5 d j w 1 y 9 V U F L q 5 1 5 1 r W m 8 I F b 9 9 K Q 9 6 C j o w N P v / g c 5 p Z X m D 6 C w 6 + O w 1 v d Y K p b K b 5 E d a G W Q J f 9 w E Y R x q Y 2 s h C V K f g L s S 1 / l q P n S l A d p N I V N N u b B C c V z U 2 u D k l + 4 U Y 2 R 4 Q K w U v D P M 8 4 n z l i X H j 7 H d W 2 k U q K d o y O k T m 0 9 2 b 8 2 d 8 9 g p g r b G 0 3 m 6 x c j s r U 0 v a c + p r 3 R m y U w K b + q o 6 s g z S C U j C I G 7 s 9 2 H p d G z r r G / H 4 S 0 f Q 2 d a G y x N X j G m m k y n s 3 L o d U / M L N u 6 4 g f 3 9 l S f O 4 Z 0 3 t F H j 0 q Y u D f j e M 2 M k e u K c z A A y G a 3 i 1 v n 2 L R 3 1 2 N Z T j 2 d f u I C b d 3 R h Y G I G v T 0 1 a K b t X w o B y 8 y 7 n X V s 7 9 u G 8 + c u Y i k e Q 0 s o i H i O C E 2 1 8 e Y D b 6 U d O U 4 t b B K u P / z C d 0 v L p H a X n x 2 o f S X s Y k t 1 9 p L i A g S + W y 7 V H C 8 i n f 3 y 8 p Z / 3 U 5 8 o H x V B V 0 I 0 2 B 1 F 5 N s K L l Q M U 2 J o 2 V 4 1 F s J I I 1 w a N T D T 6 A G d J E r B M S m 8 n w p d x k R v C g j P q c 4 X o w r k d u w 3 q Q 1 T T a l Z C M S a U e l P O M 1 d B 1 v 6 U G x p Q a v v f Q o p s b G b P W u i D m 6 m m B H l K j i R a h + N N q U n d n F K D l 5 D J N z U 1 Q b q l E I F r E Y T e L 1 y 8 o z 7 x C v C E A S V V R l 3 F K + P X m r P L b m y p Z B J L X x I k U S b R V i G N 7 / 1 i 1 4 9 L l + L E 7 N w l V d Z 2 z X 9 u p g W g 0 W a p P 6 k k d S g w g p p G L T h D y S F B X k t u e r R M V f P Q v J q C V q M F b O A 4 e r u 3 D w u g J V m z T u P n i 7 1 f n l Y 6 8 g m i S i k I M f e 2 0 U x W C 1 S c R C M g p 3 o I Y E x X 6 S g 4 O w 1 t x D c z j k a S O S + 7 v S c W f J D i W O 2 x + i m i k P J 9 u v W q l i 5 b p R y y U h U N J q g J h I X P S R g P h O T E c I q i B i v f O t X V h a G k Y d m e Y U m c t v v u c 3 y P A G 8 f c / f o m G O 2 E n K c 0 g 5 N a U M K f d J G i q 1 7 Y v H o l S c S 7 i B o F o I E J t I / a v d 2 P f g V s Q m 7 2 I j F Y H E 7 b R 6 B K G p y d w 9 7 7 b 8 M J r L 1 J 9 b 0 J N Y w O / z 2 N x Z g X B U A M u U O X c t K U D T z x / h f j q x 1 v 2 H 0 R D S z P G J 8 Z s l v 8 T T z 9 L G B I + a T I 9 S h w / 4 U Q 0 t M W T 7 7 2 1 D 9 s 3 b M T h o 8 d J M A m M U + V 9 3 1 v e b + 2 d m R r C A N X C T Z u u w + D A I H q 6 2 u A 6 8 I H / X T o 7 s Q h 3 h A h T R T 2 W v x 7 d l y / d l w I 0 I P 2 p 8 p W 8 e p W u P q d s B 5 4 a X j / 3 6 9 e 9 3 m V Q S 2 5 b S 2 P U u Y A a i t 0 6 3 u u q 5 r 2 P x F F M 8 U o S E d P k y O V 7 + 0 2 R k N J U n 3 j l y l c + 4 y U X 1 C J I L 1 Z u f D f q b 7 4 R j z 3 0 D U x N T W I l t e T M 6 Y t m s P P 6 2 w h 8 t o 9 E P T 8 / a x u 9 L F F C X Z q a x x q q t 1 F y 3 5 W F G F 6 7 I q O U S K J / I m Y C 1 A Z h i b y S l n 5 f C S m q b c W 0 4 4 1 s C H q x a f M W q g Y 3 E 1 k L + P I / P o D p 6 S l K h j q Z H + T m I k a h p I h A e f J S n v x 3 l Z A Y x I U t 6 F d U d m 0 Q Y Q m x S F Q i Y m 2 T p r y y i O B j b 2 u l m l G P I O E X S 6 6 g p 2 c d O f D j R J I c J q e p 1 r C 9 c n m 7 V q I o 0 u a Q / W I T Y Z m H u f y l 9 h G B i U k o a V Z 2 g A S o A W U S j G 1 g S Y l E 8 c 0 6 8 J 7 E W S A j k S u d t b E 5 i z n C R E 4 e q 7 6 q T S b k o U o p K c P e w n v e 1 Y q J q R i 6 W + t w Y P s 7 i d Q j + N s v / R O 8 t X J z O 3 a o m I Z s O d t u g U Q a Z N / k a G M K f q b u K m O q 6 X L M e K r D 2 N X d g P N U z / 7 r / b f i 7 O R l M s I o q m h T 5 s h I G s M + j I 5 l C I d 2 z C 5 N o q 6 l D m G 2 O 5 V I 2 r G l C M o 0 S W M 6 G s P c B L k z 1 V v B V J O Y 5 X C w e Y 8 k K A 3 a S k V u a 3 J j Y j 6 L z 3 3 y b Z i f y S E R n c b E 9 D B C Q e f E e c 2 y H 5 9 d x I 6 d W 2 w V c n t T C 7 r b W + H 6 5 n d + X N I S B S G Q I Y B 1 d L n D 9 V / x 0 u f 5 Y z q I y W E 9 O 7 + V O P F U L Q I k / z S m L i + V 3 f N X Y 7 o y D M O k f r l N t a e e u J M 4 s D Z g 0 b d y h R u i q b O F S F J 3 d O 8 U L E e U / S p e R W s b M y X X f X V L O w G U w w 8 f + n v U s V O T K 0 k 7 V G B 1 W b M a d L p 6 G B s 3 b m V 8 m k Q 4 i S Q R R e M w l 0 a G 0 E v u 8 u w L z 5 M B r s e Z f u d g M t s x i J x W n a 5 l K v / x j l 5 M R h N 4 + v A A O X n V V b V P B q 8 N r l I a r U 4 P k f k 0 s / q C B V G B 7 3 U c q U K J E l P t k P r m 4 f d C F k k Z I x Z r X y X w u R L P X 0 e q 6 F 4 2 J O t D Y t X v n t 4 m b F p P T h w q 4 b H X n q N x v Q Z j w y n U h 9 2 Y m S U B S T o R r V 2 Z V e Q o z S n e n H J c R H b W Q X a g 9 j m n u L F y 7 L R H 1 T e x z P 4 i k Z A o D L h S w a m O S 0 q 6 4 n E y T g 1 / s J 8 k l f l e E l u b m U p N L 7 p 9 R v i y T b S c 5 I 4 D 3 W i l Q L 4 0 E M X m T T v w 2 D / / F I t 5 S k G 2 3 X B K q q c k k F q t v J S v Y C S C z G o x q 5 a j s G 5 i A p L 0 t U 1 o r M l i O V E 0 m P / q + 3 Z g b o a 2 H Y W B z s U d G l + x q U w 6 a d E D M v J I G N 0 9 A U q Z K t y 0 a x 8 u D l z A Q 6 / M Y O / G e p z o X 0 L E E 8 d K W v u U k J C p q m r Y p p T L 2 g F y C O T R 2 R 7 B 5 c F F / M 1 / u x 8 n T r 6 G 2 O I 8 1 n a t x 6 v n z 9 J 2 r c P 6 9 m b a Z e y b A L U A l l n K Z N H e z P 5 5 8 q m n S 1 u 2 b C W C l T 1 Z C t Y y p 7 H / v u A Q H 3 u n / J 3 z b M j B p y D V R 9 G n 2 U l l x 4 O 9 4 B 9 W i Y h X R t D y r / R 5 I b P S V J 4 l F e R k U J w M 6 W U a / b L d 5 I W S H T c d H c M X v / o X a K F 6 p 9 M E s y Q e n W v b 1 d F K H b q a + n Y 3 V p c S 5 E Y r J B g d 5 O z G 6 M w U u V g E y 7 E l A l Q 2 Q B O e P L E E N 4 F T I B f Q q L 7 U Q J 1 8 X 3 J V 2 e B m o c R 7 E r p U F b m y Q a M 9 T 0 4 p m 0 V 7 A k p 7 1 Z i R D V a y P f L K 2 W k j c h C I a Y g h s P 4 O Z J j E A Z V x a b 0 0 5 C 7 D 3 u D E Y B N d h W h B K s z M W 0 t Z N q 9 t w 4 e o Z k 6 x 7 s V c P S Z n N Z l 0 F A N j c 8 y T G E t 4 5 S i d Q B X O x r N E H F V a l 8 T 8 + E 7 e R W d y M o l b + r S 4 H q U v Q l Q B V X f W l Z 1 g R C d G I G O 8 p P m L J B Y f D f 1 s V q o Z C Y u S z 7 U y B 7 c m H B O H 5 P k 8 c F M P A q 4 4 V e w Q f v h d L Y 2 P O L B h l p p a J k Z b J I w t / 0 p b y w z V Q 4 1 B O O G h b Z Y j I x G A N O D r p Q T 4 z K / s w 1 8 / 8 A I R n v A v e B G m S a J t x e 6 7 a x 3 i C y l k P N R C V l d x 4 V I c d + z b B l d 0 B g P z e W z b 0 o c 1 v l V 8 6 a c X k X Z T p c 3 F K d m E d 5 R O N E K k m m t 8 K u I r o L 2 x C j P L K S Q 1 r a u V U q f N g 5 b G I j r q q q n u L f K 7 C I b H h m 2 Z k B w d v R v W U 3 r F 0 N z S g c 1 d n f C s 6 + 7 + 3 P b t O 0 x H r z T O g t O X / 8 5 Q w Q p + L y Q o I 4 I Q Q p x R 0 z 0 U p 1 g N 7 q o T 1 R g j F n a Y C M T S l / M R 8 S g v T Z K 9 6 o X i X x t F 4 X t x e G 2 Y c e z Y c b z 6 y q t G W M G w n y r d G N Z 0 d F E i e R C h u F + 3 d i 1 V v G r b u C O V 1 p 6 C J V S T g I 6 / f h w f + / V P Y 3 h 4 D I v x Z e R j K z h y O Y 5 L 0 7 K T i H E i e q k A + b w Z z G 6 K + M 6 m W i y t 0 u j n P z O e p R r q 8 D I i A A I 6 z E D r k s m h i b x m e + m X k r h I S W B T q G j r m c A S V 1 d 7 Z R g x v S 5 J E 2 I t c V O e T k K B Z T q S m u o Z 4 6 U 9 2 v g b U 8 q + k + d c O 6 G + e G Y Y J 8 6 M 4 f j Q H H X 5 K 2 x / D P 6 a e p Q S O u l Q k 5 o o U V i C D g P X X E C d / C f a L F D d k 5 T K 0 2 Y S 4 U l 1 Q y h M J N b 2 B A G z M 3 x a d J h a Y S v V g Z J M r G K G 6 U l w 8 q l o 8 x a d a i + v p m b T u 6 g F a B B X b b v j h m r M J B Y x M j K M d 9 5 y E K + P L 6 C w v I q S K i 4 b S f 2 r c 5 i U L / u Y T T U C F k H Z K e z S Y E h I W n M l 4 1 l t D 1 R V k Y 5 y 2 L e 5 n p p F z u b S v f v Q d h z Y v A k 7 9 l 5 P K X I U H W S e R d b x 0 O 4 e d N T 6 8 f 0 X h j B L s + H A 9 h s w H y v g k / / h Q / j n w 8 e o J h c o w W p p D 7 v x 3 r d s w e B 4 l G U X 7 Q j Y a I J 5 F 6 n i s 0 7 z s T h t 7 Q z O D 6 1 g c 3 c N i S y J L R s P s U p k r j 4 N 8 L M J O R 2 a l y a e h b F K K e 7 5 / g 9 + + D n t L O Q E A k / Y a x 2 u V v 6 y o H f l S 2 k r S X V v c f p f / i U S S 8 0 Q d 9 a M c i M 6 / h e h C L A 2 q 7 z 8 b G 5 0 + 6 9 / S l o i / P U 9 b Q g Z w f I Y W k H q 0 C C 6 u 9 d h 2 7 a t 6 O 3 d A C / F / O x E P 8 5 d I B d K Z U y l W Z i d o Z R K o K G p G T M 0 J m c X l t D e 1 m o H S k 8 t L K C x t g 4 v H + k H 6 r o x N q + D W I g p l C Z C C v N C k X C 9 V E 0 p X 2 z D G M 2 + l o T N 6 / Q 9 V r C w P A 9 E K J n 4 p b Z G q w w L 2 A a h u h x 0 t P y Y m W i J z 0 I 6 x b I t Y j S S c k r L e + c d 6 8 D L n k X c v C o M x 5 B L 3 k K 2 z S N V j C V o I a G L h F G y o z h D K M R j V r 7 W R b q D r C / t K 1 R V 2 9 n A h X i C K r A I i S o o 8 / Q S h q Q m E p I P 3 q y j A u a T C W A 1 a j v v Z p i 3 T V 4 W f p C J y F l R Y r r q U g o p c m c P j c K 3 3 7 o H l 0 f n z d F h Q w F s U m u r D 4 v z 0 + i q 1 Q R T I u X U E q U M 2 0 M p q E 0 v 5 V A q y X N I 9 V C t N o m o D 8 m I x I y c w W L H E + j m O z G k Y r g G o 6 N T O D P J h p W o s p M A t v S 6 s J S c x u T M E C I h M t T F O R v 7 z C T S N g j b X p / F l c F V n L 9 4 C m P L c R w 9 c h T x d B 5 p 5 p t k + z / / O x / B 3 3 / / K X T W 6 M h Q M h 1 j d u p D 1 o W 4 d + C G D b Y U 5 V c O d S O V S + L V s 1 E 8 f / Q 0 Q v 4 Z S q c 8 2 l r r a V d N w 1 U V R i N N D e o / h G U g + D k t 2 T j 8 8 k v 4 w u e / g I G B f i L c D L Z s 3 S p M s E 5 7 4 y o H x e s S 2 / o X Q e / 0 3 / k N 0 o Z x E E o A s / / l P w o E p 6 L 5 3 i Z l M o j A R F j G k c W t m F a q S X V 1 t e m 5 C j q H 9 q t f / T r 6 r / T j 1 K n T d r z N d X 1 9 + N Y / f Y M a W I o i m n p w h h 1 B d W d y a Y 4 G Y 6 c d L a m j a v I E m F 9 n Q t V E c G l o H q 8 N z m N 6 f s X q o P x t R y C W K 1 K Q J B U B S T 8 W D d g A K M t 3 U w X M x a I m D U R s T v t 4 k Q l J i u i v i M S x D c i F Z W i z v y S N J L n s V 0 h F B N S n 2 g x U M y k s n p d t x M 9 3 b h 1 X K k 8 G 2 + + o X c q d d d K 2 b E R w O Q q 0 x b P Z O i S m I N u b X V 5 E S b P F w x H C g N K T q q h P g 7 c G a J X D P A h j h y B L N m C Z 0 6 F y l M a O K s t 6 h K l u L U Y R a G l B n n n o U z E A T Q 3 y U e 3 M e C i 9 5 N V j 2 v 4 r V y i h m T + R v q 7 O T x i u o q U 6 h w h h d f F 8 D B c u z 5 s W U j L V k 2 3 2 s M 8 J D A 3 4 i + U I A I w 1 W D m S v a y 1 q O + t h q R z t s / S Z x K o r f d g a 1 8 r p i Y X s b S Y Q E e n y s z b s U b a + c r Z o S u I e C J P W 6 c Z D b V u 3 L L v I M 6 d G 8 R 8 g k y D u T b 5 0 w i y f / q n o v i t D 9 + P z o 4 O n O s f k P A U D + X l n G I y N j W N T / 7 q Q f z w p 6 d w Z i i N e L K I N W x j S 2 s 7 n j u 5 R L y b x 2 C 0 C t t 7 I t i 5 d S 8 W F + b g m p q Z d b D 6 2 m A I o q K l b v H d t a / 1 6 i o C s X Q F 6 6 x y n P P f C b z R p F i 9 q k g g q U Y 6 s 1 Z r S E y H 5 6 V y Z D M 5 6 6 H E K I R s T l o Z s U 5 e y k e S j h 1 r r F 4 z B C h x 2 t s t 7 e m z R / H Z P / g k R f J G R F d S 2 L l p L V Z 1 Q g J V v Z V U w f b x 0 5 E r g w M D R D Y f q i O N e O z l U W b s s T U z T h E k K s 3 X 0 o x q 3 m u d j q m n a o O l F L B J J D Z t h k 9 E a i Y j A v C P b k h 1 t o d 7 + f E q k h C A y l t 5 V Z h Q Z e x H 7 V F b J N 0 s v R B J i M d 7 m 6 d Y i d f 3 l F B G 7 L k i Q l R d 0 8 t z t K s i R F I R X k Y C x o j X S + a j U p y l J 5 o n l z M b T t J M a K q B 6 5 y k l U 9 D B J o l U 2 N u c x 2 H W l y a R X V T F 7 K a m 0 g C 0 y k f x Q z j T Z U l c i c I q y r H A a H j T n 2 e j I a j 8 M H 3 7 8 e 9 h 2 7 B 9 x 9 8 C A M L J 7 F 7 7 W 5 8 4 4 f H y c T Y f q q R b C y h w H u q m 3 I 0 s H c J P 2 c N H I G p N z + P Z i z M Y G O S n M x E C w W z l J 5 U A z d 1 B D E w o 6 N x Q v C 7 Y 7 j r 7 v V Y n k w i S m Z 6 a P d B T C c u o z q g z V q O 4 D / d s w / f e v J 5 O w J U T h C 5 2 i U Z d 7 T 5 c H Z W / Z 7 D h + / d g S B V t 3 9 8 5 G J 5 o a h c U 4 S 7 1 k 6 x 7 r 9 5 z 3 Y 8 8 M w 5 3 H l z O 5 5 8 a Q z r G z p w f n o U 7 h W q x I T Z r 9 2 3 h x J 5 D q 1 t L W 9 e A u 9 0 d u X H g t 7 a s 0 M Y F t R Y Q 5 x r E l b u 2 f m W l k D Q p N g s k V K H c g k 5 N P t X g B J x 6 V / F 0 2 X P T K 9 B Y L m o B W Q j I y G V c u N 7 i 2 e Z V 6 e v 6 B t e 5 m F h u t P n j u H J n 3 z b d n r V + U N h c u h h 6 u 5 t z b U Y G B 5 C f U 0 X 6 h v D 6 L 9 w G m 2 d P X i e H E c z 0 m X A a 6 6 Z x 6 c p O F S H t O B O 5 b I z h T S S n E U i R d H n L I I s U B 1 S P 2 s l q B B W a R U M A e y e q E E E c Q j D g Y m I 0 K W x P L 5 2 J F E F b o r g J T u J L 5 3 k y o O w t a C 0 y t t 5 L x + v 8 r T Z 6 J L W h J N W 8 I q g t G m L j C s 5 L W S z 2 t x F O V W I K I K R N 0 C J x r h i t m h T k V S G Z p d o m Y a P / a R 8 3 W x n h v 3 U t 6 7 Z Y H f f 7 b 3 4 3 f f d g 9 v / + x d t R r + M H Z G F b E g d r v a O O 3 q Q T Y 2 j o a Y Z i z N F b N 6 w H f U N 7 d R w r m C F N t Q 3 v / + K O U W o B h k 8 p b K L K e V T V P c I T + G Q J J e C + s A Y T h m O A o U g I a D J A y g R L x t O A 8 x S h w M N T W R + Z M q 0 p Q J U b d 9 + S y s a G u o x O D p o x 9 q k o q s 4 c W 6 R d g 8 Z q Y v q L l X n A r U U 2 Y k q x 1 9 I o m f d W g z O L 6 G + F K U K W I e 6 a q a l a j e 3 y j r S R v d S i 9 H 6 K u 1 N q C U t + T Q J m + p u M V S L A r U k F 6 W i p 6 o B O a r o 3 W 1 V J H B q M l P T l F B O 1 X 9 x K C M F b 0 Q C T s d a 5 1 b i G S r 3 i l b H O r f l a L u z b y I h E h i 5 h E S 0 X o p Z a 3 8 J I 6 g y 0 u g b 4 1 r 8 d Z B U X J f I y V + H v J x 4 I Y m I y 0 l f x N m z x / H y i z / B m Y E J 1 L k S G B g a R V N b G z a u 3 Y S z 1 K H b 1 q 7 F 3 h 3 7 c O r s S a z v 3 Y k / + O J 3 L C 8 b c 1 E m R N A c 7 Q c 7 b 0 l l G q d i + e T s u n c T 0 E W x Y h I S G 2 l I b J V j G k d V E c I w L 0 o I Z V f x W K p N D s x k Q 4 m x O G 2 o B K X R d w q y H S p B b X L y I U J V Y M p 7 R h E K l O h E a k a o o q w L J T k T a y y F O T p e Q c Y r D 0 k k q w O l m t Q Y S V u z u y j t P F S N j D m x X v Y t 0 9 9 1 c x 8 2 d / h R 1 7 4 V x 1 9 9 w g 5 r q 6 t t w + R C B i 3 N Q a T T C 8 g T + 1 O F F X T S R v I Q J O t 7 e y k x F v D j 7 x + h H U d j X 9 s j E w H d / h q T m C R 7 q 4 / R B c s o F X I k e r + p f G Y z k t G q j a q L G u 1 o K 6 y 7 w K a 6 M 4 2 t O U v I H h T 8 2 d a a B r K b P J k C K x C J 4 N 1 v b Y e / F M f Q 5 J T t h j U x O m c n W L 5 2 P M W 0 V W Q W x D v a g B U N Q O X p 3 C g d H U R K x Z 4 t G 8 m U p 1 j B V W R p 5 2 m m e n u N F + P R L F R T y X Z N f k 6 Q q d y 2 t w s j p 8 5 j e I 7 q M F V 6 C Q M / U + j 4 o n 9 j T w l 1 3 x s / 1 o E K 6 u m f C 0 4 3 O / H 6 t c i r Q Y / a w F 9 L 0 D U r 2 B C Y s c q N c L P F h 1 r k 5 p c 4 p k T Q W b I i K p G w 1 D 6 l N 6 I q l 6 t q C O i G Y G y M l q W P D f d j J R l D X S R I o r m I Z p 0 B V d + F p V g M H R 0 N N u h 2 / P h h M v E M v v 6 t 7 5 G r N L I 7 W D 7 V N + 1 h 5 5 w W o U 4 l s l F a m f Q U H r A O p o p K K l F V L b J + F c J w q q N W 6 J 4 P F u E 8 m 9 Q R w 5 V 6 K g j I Y 0 f + 7 M z h U 5 x U K B E A 8 z K 7 S h 3 L H 3 6 j v B n J B 0 X o 2 f H 2 C R 5 q a z F P 2 4 h B y + 6 Z n I j r o / p F L s o m k P E j H Y + b i q S y 7 O Q U E T n r 4 e y 5 K F V a a o / y l J 2 o j A q m m n e u a c Y d 2 2 t N 1 X W R g e z d d S t f u d C / 2 A 9 v M M 3 v V 1 F T G 8 J y I Y b a c D X C l I 7 N 4 X p 8 / b s P w 1 d T g 6 E B S h 6 V Q S l Q k n v a 2 s 5 n w l d u d 0 l 0 g c J N x u Q S c r O y 7 7 7 n P Z g a n 7 B t F u 6 9 9 1 5 0 r + v A g Q P 7 8 P r J U w 4 c D K b s C / 6 6 N R V I K i R V c j f h V V p d Y N v l W A n g u r V x k 1 7 y + I b Z f 3 u v 2 0 Q G o r V 2 S c z H p N X k q Y W Q U A h T L R u R G X j r z u s w M j 3 P v I K Y n Z H m Q e L M S 4 o 5 C x B X 0 p q l Q e Z N + E j d z l C 6 9 2 5 Y i + 3 r 3 T h 7 b h w p 2 m k 2 F E K c d g e r S I j e X 0 R Q T g P e C L p 3 O v Z f D d b w c h A g G I Q A 5 f / m E N A z w W J v L O i H S c V t D X h 8 0 L m n e a o m y k + V F S F J M j n v n Z o I e c V p h F z y G m m q 0 S x 1 2 s c f / Z H t D R B P p L F 3 7 x 4 0 V 7 P D G 3 1 Y W S r g C 9 9 5 E W d o I J 8 Z z y J Z o r q w M g s f 9 f l C m n q 5 9 H Q 5 Q z Q W J G I R g l t B D h H w J S 9 1 h d M Y c x q o T g S 0 3 N 9 O m 4 S Z T t 0 U V G e x Z O e R 9 0 o r 7 x 0 v d i n j Z E c 4 l z a S J I Y x m a S Y C J n P B i b + U Q b k j E o j T q 3 B Y n N y i I N T 4 k i d s q U N Z A y 2 d J 5 Z i 1 i k F l q 7 m J f K t G x 4 7 9 h l b 6 j K 8 v C a F 4 2 t i E a X 8 a G 7 d i E + H 4 e L 2 k S O t s T w 3 B U U w p p r l 0 d z S x M W 4 y t 2 / G Z D I I J 2 G v 1 a M x b y e z G 9 R M S d 1 h 7 1 I Q f J m L d 6 W + N f 6 i u l s 2 b q n d r G u j O S 3 / o o 9 V K Y m Z j A 2 d d P 4 N L l K z h 5 + o z z r f I o w 1 N B g 8 Z S H 7 R F n E s 2 e F 5 E z r q z H + c X U + h b X 4 + n n 1 n E 2 j X V G F 4 a R 0 t d o 0 1 7 6 9 f 6 s G A N z b e M j U F K E 6 A G j v 5 R q m 2 l N G m I + R B m L U 2 1 i O q k S n Z 3 X m l Y f o G 4 5 S X 8 c k s L h h v a J q G t L o R T p 0 Z Z Q + K M V F C Z A m y f b S X w r 6 6 H + q V B 7 6 + 9 9 F P + J d C c e 9 0 o 8 N 7 + E 0 D 2 5 K Q j W B x g 8 b + Q Q 5 t d 2 D e M U 7 z i l F I S S I C t E J S j H v I 9 7 3 P Z j O n 2 I j q d W v f s i 8 9 g c m Y a t X 6 K Z y K j V n I + + M x 5 P P b C K a p z D l e X H p 5 P x P i N 3 9 R P Q p d A d W Y 5 u 7 U w U N y 8 X I Y Q X D h t y E 6 g 2 r N q L s R V 5 V i u I b 7 a o r 9 W T 3 u 0 d u h j / Z O k M o n E f + Z w I Z c 1 6 V S W V u K 2 u r e V y R Y n a a S L G V m G V C v s v Y Y 3 l J 4 5 s W y 5 s S U 1 p U q Z b a Z v W a 5 U Y V K b l S H J J g K U b a V 6 a N m + 8 i + R G 4 u R a f 1 R x a M q 6 f L C y U H c e n M H k Z 0 2 Y i F h 3 N o f D t g U H i 0 R c d M m 0 0 I G 1 T V M l S 4 S i m C x k M L x o 6 N U O 0 X o z J O I R 4 p 1 W i C V U n C S l G e v q Y l 2 4 q A u P s i j n K B U E Y 9 S S 5 0 Z 6 W q H m q 4 Y x f F B U o L f G C 8 j M b F 3 T c U q h A J U O 8 k k s 1 4 c u H 4 T r g z N Y H A k h 9 3 X 1 e B H j w y h u 2 c T 7 b w 4 Y r R / 5 A j S + C K h g U K G 0 p S 2 l / W c c I D v t L + j m 5 e 2 v F b 9 J P l V f 8 N E 1 Y F S q J B a w d R y B p k k p Z O P x K R + Z J 4 i N s 1 1 / M V O C W v a L w v X p q n c V w L j V P C b 4 / k o Z F I w Q r r m v Q A U 8 r M D 7 E F E p r Y I A 4 l S l W S K t H c S v y Q + c g T j X g S E C E p c 9 9 i x F / D F / / t X B H o Q 7 z i 4 0 7 x a h U A 9 P v N n X + Z 7 c W B 2 k j r W O l 1 I R T Q l E D X L W Q W Z z U T u p z I k e U w y U t 1 R b e 2 e T b M y r X 1 O v f m 3 X D W + 1 L e q M O + F O E I i x 0 v l B O c s Y u d b J Z O E U L 5 W 3 t V 8 n f v K V X l n + K V 7 5 W f p + E M O b y c V 0 m A 2 2 0 3 f 8 r 0 Y U Z 4 S 3 h Z C q r 0 M c v b w h S G 6 k 6 d s V z c l Q x q B M A 1 x f u + 4 6 k X G 6 k M 5 I F g + i e 2 m b e 3 o 7 P K g p q Y e y W V y d O b X 0 9 C E T C m L K k 8 V I j W d i F M d a u / s w 8 C F y / j 8 V 7 5 n B C p J p L r I 3 a 8 y d X q + C I L G H J G P d S e R s x C n f U x b C Y K R D a E 4 z b w K A w 0 e y / F i t j Y l E l k A G 5 Y x e G u k 2 U c p m S 8 y X m N 3 / m o 0 N 9 Q g u r A K V 6 Q O h 7 b X 4 2 e v 9 f O + 0 R w z g o t H Z R J + u T j t I G b l I 9 M s E h 6 2 T R v z d g d 1 G n 0 W t u y d v 1 R z E G x o J G N O w h 2 h b U g 7 N D U 3 C X d Y Z z g T r m y T S W P H K V E J u l V L r v 2 9 N l z 7 7 k 3 h 5 1 4 5 N w Y M P S r w R r h Q e X Z y 4 F / 9 5 x W Q G G e M w 0 F F 8 O L o D G W A 1 l R T H M e i l o F x L A b r O N 7 r + d y p l / H Y o w 8 g n i a R U S 3 R z k d / / r V / R q p I Z V l 4 R U C a D S O C E v c R w r O T 2 D + W j w V T 9 R g n a a S g a K c o q 4 N 9 w 2 d D A v 5 X 2 a q f 7 i 2 u H B w k c N p f j i n / K u j e 8 d b Z + J N + Z U / w V + 5 a + 4 a X 8 7 6 c Z 0 k M x K m r y J U V Y Y c H E P I G b O a E 2 R e y K S h p S 6 4 s S 4 g w S Q l 5 l 4 4 p k h f T Z S q b 8 j T n D v O 1 G e U M X i K M 5 W m X E 1 R D G 0 R n X + S p T k Z K q / j I f b c R e m k 7 D T J M w 3 y K y F R T G 7 F F h k c v n U R b p B 2 P P 3 k e y Q J t J + V B W 1 T u a c k l B X O U E I l l x 4 n Q F J w B b v 7 y R 1 5 J t c v q q N d y o B i c H b g L J h V 4 G I x 4 X x J B p a i y s 4 4 B 9 l 0 u V E c J s m x D C d S c s a Y x i I l Y F s 3 1 t Z i j S u m u q b M B Z j l g R E R s h j E T L W L X 0 T 2 S Y J s 3 b M C l s T F b g O g N U g L J M 8 j + y s a W g K p m 4 q W m X p E J a W C R d d Y K b c N c t r c o T c C g d / V S x a 3 G / P P L w r / y z l 7 p D / P h r 4 N 4 D h A U r T u C y x 7 F i a 4 G v W A 6 A d D 5 p I Q c D W P Z X R r U U 9 z c Y p S N L J F b l N i I I n 9 J F C Q 6 d r s R X 5 g c t B j o Q P / E C n b t 3 o t H X z 5 F W 6 k K g R A 7 Z j X B p o n r q X 3 8 w i P V g Q g m u 0 T d X 7 Z Z j J D M 7 n H S m m N C q p S L u j v V r q K W H h R E 6 B L 1 i u M 7 9 Y w R j 6 Q s 7 4 3 b q 0 H i v m I O w g 4 R M x H f L t o 6 b J f j E Z S t q D h + Y / V i H p J k v D T J 1 n G M C M n I 1 X 3 M T 0 x d S X y M J 0 d N 5 + J 8 Y B m 8 i p 4 M J U q W 9 n o B B 3 e k c N P e G l u G w K y R L / E d 8 6 p c F e k o x J L N + n O B 3 w i 3 B V O 9 8 Z E 7 p 3 M B f O 1 H x / H 8 s X H a T / V Y I g x u 2 r w X c y N j R O A 0 9 v R t Y z M S 2 L V 9 D Q k p Y 4 O w Z j e x H H W e y p S H V H t i m C r P Z w W b Y 0 j Y W Z w Y K O N V r y L 7 R h C s 1 P e N 9 L y X r c t H X d I 2 q J M y P k S J S V V R + + g x X g P e x W w S 4 6 M z f M f 0 f O 5 s 0 x I W s l R q L t p v T 6 u M v W x r m H m 8 6 6 5 3 4 o P 3 3 2 8 H S I z N z Z G p k 0 h o O 5 X m F t n f l P i a A h W u t / G 9 v l a W J c 0 o k S G f 0 3 Q t T S 9 L Q C f f 2 7 i k D e w 6 t T U U N 1 y w 5 r z x 4 w R r o n O r U L l 9 U 7 Q T G H F t n K V R R C V x h Z z K i f g T 1 j i J C I i d o O M p 0 x m H t 2 m p s 7 i z O j j F z t M q Y C d c m w 8 Q X Y 7 S h j q M w c t D O P z q 8 z h x Y Q g B q j 1 C j g J V R J W v e X J O Y F t F Y C p A D V Y v O A 8 E I J F N n W Z O B M a X u a i l 0 z P T h j 3 s D E 8 Q q 9 L l x X V F b H I c K M + 8 5 u 6 J 2 J i c z 2 q F T + N Y I i I R q f I p y R t G Q l c 9 m K c I R R u 7 2 M b / o k / a d y I 4 8 3 g G v M j G E y h S L Q 5 4 2 B 5 2 d p E E R V R k W U 7 9 C q z P o T 2 N q A 9 l s b w S x + X J L P z z c 3 j n O / b j B 8 + M I a Z p P 0 w u V q D D B r S G j F j g c H 6 + M C R W A q f W V k f z f E p K E I C q o / r F y / J 9 v M 9 R v f F 7 0 v i t d 2 / D 8 s w U N m z Z i j h t k r / 8 u 8 d p 3 / A b 2 h o 2 M 4 N 1 N G 2 O 9 x q M l 3 S 3 9 p b L u i q p + G w O H n t Q I k J G f c b + U l r 1 v X 7 1 F d 9 a X g U S b p F 2 n c 4 e I + k 6 R B m o Z l s k 6 Q l r M o I A 7 b s M k d 1 X W 8 c 0 J I y s 6 s E 8 W H / Z j + + 6 6 0 4 8 9 7 P n b Q 9 K D 2 1 O g V P M V T N C 3 J T 8 6 b k Z u O u b r C 4 u M p 6 2 l m o k a f M t 5 8 W M x F S Z q / Y K d F N N t I x Z h 6 s E V W 6 k q m y N L j 8 p q B x r z p s j f 2 G 4 5 s W / k e b a 1 8 L p q n D Q K m l H f w Z D N B K 1 C 2 g Z 6 P b X q c K 1 9 x Z Y 9 x 8 9 + g Q + 8 y e f J 9 f w I R N d h D e k A T 0 i j i Q O k V A d o n E l 9 Z e T g R N n X M 8 6 2 a K u x p X E + f W O n W p p N J G T 3 2 v h 2 d 0 3 7 s L 2 z b 0 4 c P A W f P a z n 8 W F Z R r V T B c J k r s z D 6 N F S R s C 2 V Y s M 8 I G R s k V l S c f z D 4 p y i m g j q A 1 G w 6 6 c O O O a p x 4 a R z / 4 / f + C C l K n / H B E S R K Y 9 i z 7 V b M L 2 Z R 3 9 S E l Y U F / P U D 3 y b z k S t c 5 O r C x + / Z i S s L F y k 3 S 1 j O x H F H 2 w 7 q 9 n 6 s U N / / x u P n T e 2 1 7 c 4 o M W / p 9 e L w 5 T h h o 8 F d t V m 7 F 7 F u J G Y t Y y i 4 J I k 1 Z u V H n u q O 9 m K w 1 c d G G S J A 1 p / S U Q j Z W V f E u 2 7 u w S r t i + 7 1 u / C X D z y N 3 L K W r A d s l o H 1 D + E m b D K C Z S d L G R C M j Y h J p J V x Q M W p L g Z r V U t w Y X l 6 V i i J s K W q i X A I W / F G r c u y 1 Q B i a i I S j W / x O 0 l 7 m x V C X N K y f o 1 1 6 v A 1 L 9 X k A q W T l u D 4 C f + c x k N Z I S t f x R h j 5 Q 9 / Z Q + p y b Y N G i V m d p W a R I a E R 6 2 k S D V Z O 1 9 p 5 a / m d G Z 0 m o h 9 x 7 b + w o F d N a r S E H u l J J U 0 T r y F a 2 6 d U I l g 2 v L 3 b w Q 9 v 1 G O D k A T Z x D 4 n F j p o k C k K o S U 3 J u y c / i J H H E W 9 M t n J 7 3 Q y M l f 9 6 r b D 3 / y O D 7 1 R 3 9 M Y 5 N I G 4 g Q I E l 4 M 3 l y D 7 6 m y J Y b 1 B k D 0 n f l D i w H p 6 o O g Z m G x 8 4 2 A 1 P R 1 I u V s p Z G u M Y 1 S j 5 y P d o m x R K R j B 3 1 p f / 8 A X z q H 7 + O S F L e t C z u v f s 2 V E W q U N 3 Q g v E r w 6 h r b M b j r z y M h k g n X r k w i 8 I q b T o v E S x Q Q C s R Y 5 G E 5 v e n c d v + T s R W Z 9 F S V U c j 3 4 N P v u c T + M q D 3 8 X B r a 0 4 d v E S b t i 2 D 3 / 8 r S f N w 7 a p K 8 C O J d e O F B G s S i E W T S F S H S R X L d l x q j u 6 e t D V 0 o T Z p Q y 6 m j v w q b 9 9 B N X e B O 2 c O I 3 s R p b d i D O j m r 9 I 2 t b S l G w a z U 1 F L C 0 4 b n g R l B b 1 a U a D j h v V j k l a A Z 2 X u C e M p G p L e r r k f a T N 5 i N c i 2 y 7 T p 3 K J p a R T V K 6 S Z 1 U H c t w r u C T 8 j Z V X Z o G M V Z C s i K p i O 3 C S k s r d d c k P o P 1 B / N R D p b b t X l K N R a j k m 7 L G j j b z T k S q 0 Q J x o r D x f 4 Q U / N F q s n L a F e y u I Y a P 2 L F K r j T U e T Z p y p X h J T P h x D 0 Z E k g K e S T 1 A T I J L e u q 8 Z J 9 h 1 i M / D Q T j P b l w x f x 4 w G w m x z U V s T i D A J t z f 2 5 X M a f D W o 0 l Z x p / J O e F M a a y H f l 4 H l B N 3 z e l P S N 4 L z X l w x T I 6 h / H W S g 1 Q K A V E q h j i D Q O y A s B z K W Y b D V W w 0 O W o 5 O K o F c O H K I J 5 6 8 V V + y M 4 o G 4 j S r 4 s y j O X 5 M U l j H z B f c j t y J h n u b h K K B h y 1 T F 3 n I W k 2 g S 9 c T V U r g E g N O 5 T f e y k 9 S g E 3 d m 3 s Q 0 1 N j I B m J z H 9 R 2 5 v h I 4 L 3 d x c h 4 1 b N F E 2 T m 4 Z x / D k A G 7 f 0 Y d X B o 9 j c P w c 1 j T V k U t m 8 D t v P 4 h n L l 2 0 6 T a N o R T e e a A d t 9 z U S + R 3 Y U v v d c h l n L 0 a q u s j e P 3 8 c a z v q I e P d Z o Y m 0 R s Y Y 7 p f A j 4 F r G 9 u Q n T M R J r E 1 W Q R B q 7 t m y j 0 Z y C v + h D F d t 8 X d c 6 j E 4 P Y 4 l 2 S 3 t r J 0 6 c f R 2 7 t 9 Y z X 6 o m h M t r o z S s p Y x S N Z K k I L p i d Y E I S Y Y h T 6 e Q V 7 a b 1 j s J 8 V W H o t R E 9 o C G G w j Y 8 r 0 U K X J q w l U b V k p K y 0 G g Y Q l 1 i w 0 q E 7 Z W h t J K u q g T y n 2 m 7 j B n i 9 K Q C N Q z L N R 5 R w a o 4 K R 0 g p x P R q D K x + r N s k W 2 U r 2 s L c Q f S k a T M E p n T F R 9 L B v T T X W V j K C Y 4 1 c + 7 N r R g K 0 b a 9 A Q z m N q O Y d 9 O x t x c L 0 X 9 9 2 2 G f s Z v 7 O v C W P j 0 7 j z 0 B p s X x / B q W N j R D 7 i X o L q O p m 9 s 5 C U 0 l E L R k l I z l Q 8 s r k / / p M / / p x 2 0 q m p j t h C P T V B p 7 3 9 y 6 D m / 4 I g A L 0 p m P S o R F c g c k 0 y 3 Y p o 9 C u u p y Q 1 p H R n n Z E 0 I 3 W T 3 l Y + d t L q S S J f O r R 2 S b L p M g S s z k s 6 f 6 U f T z z z v L m T t Q m + J e Z H 1 m F E A O t I 6 w L + k 6 Q y D x u R g O K 7 i j Z I J E T i 8 + T R t 7 4 H N 7 X H c f e B 7 b h p Y y 3 2 b o h g Q z 3 Q E U i j p 9 m L r o 5 G 7 N v c j E 0 b q v E b 9 3 4 Y R 8 + c w R y R X d t K F V I B 3 P W O D 2 D H d b v w y q s X U B 9 u Y x 0 C I M j R 0 7 E X L 5 2 8 g N t 3 b U d 1 3 T w N + V 7 s 6 r 0 Z L X X N i K + k i P A H W I c 6 E t U i V l a S q H U H U B v p p t 3 o x s 4 d N 2 N + h r b R 6 G X 8 9 q / 9 P p 5 4 / S g + / N 5 P 2 M p k E W p 6 c R U R X x D V k V p 0 d 3 Q Z g S w n C t i 1 7 x b M j k V x 5 2 1 3 Y G J 8 E G 3 1 N X j i 6 B L f M 8 j B Q h g 5 X J 6 S K S S 1 h f B h H 1 T G e 7 y m H h B J q R p J n d L W a R V G Z L N H i K g a n r B g S W W n E n k T q 1 a G M b V r Q k V a V X 5 t 2 Q a / c Y j M I W 6 p b 4 q z i + m I t 6 I k + 4 Y x j r S y j 8 t p 9 J 8 R p j q y X 5 W X l v 4 X y Q x s T 0 P h i 9 q Q I + M k s X t S W Y B 9 3 d W S Q 0 N V E H f u 3 4 6 Q K 4 7 G c A k t k X Y c u O 1 9 7 E s P F m Y n c e j G P n z 3 x 6 / g 4 m C G N v o q i U j 1 4 / e 1 9 S x H S 4 + o Q r J s q X q s P n m B p F R t Z y k c p L F J Q O q g 6 N 7 u L p y 9 N E S u L q R j K j Z E D b C K C h C M F 9 X r + a o h K 0 7 A Z 1 0 y I O V c 0 B w 4 L 3 t F J 7 l 7 a R u p 5 e J + M u a E 2 J r r p a X M H 7 z n 7 a g u L K C + x o 2 q o A c j k y m s u W 4 f P v f F / 0 O V g 5 1 o g 5 k s T x 4 c 1 v F D H / w Q q 5 X H o 4 8 / j g w N 8 O 6 1 X R i c n G A S 6 c l 5 6 N B r 8 U 3 5 z m Q 7 V T y H W 7 o 7 M D M 3 h + V U 2 v Y g T E s E U m z 7 v C H 4 8 6 v o r s 7 h t z / x Y S R Y Z n 4 1 Y V O h X K U U A p R O O m B A p 3 t c H h s R y l G N a q F 6 F s P q d B J N V K 9 0 R m y k O o D F 6 D L 5 Z R E t l G Z H B g Z t T l l 7 Y y v N i C B G J r T 3 e h 3 L 1 j q j D D o 7 W p k v o U K O 6 Q 1 5 8 N 7 b 3 o 4 v P / Y I 6 5 r F k n Y v o n S p q 2 3 E 8 t w 8 M l T J d F D z I u 2 n A A l w p b S M 3 t q 1 C N F Y 7 m x t o 3 J S w v E L p 9 H b v A Y 1 d f V o a 2 r E K + d e R y J J W L a 0 Y n p i E p 3 t a z A V 8 + C J I + S 0 T F 8 m A w b N 7 S N s y a S k J R S p b m t K k D E l B u t j 9 q E O 7 / a p n w N U k 9 g P W p u l p S V F j W Y a h j B I l x L 3 X p p B Q T Y U V W 9 2 o O G F B f a / N B D b f F M a i e k h D M b d i T / E H b O R R D T l 7 4 x Y S F C 6 N / z j Z f d G Z E J i S T T 1 N X F O U o 5 Z C q Z S 1 S k 2 y i h M v G P 7 t P G l K 7 e K c H M P 7 n 9 H L 7 7 z w K O I 1 D X Q V s 8 g W B N A U 2 M t f v M 9 u 5 G i O v 8 X X 3 w Q o f a t l E g L h A + r H o + y X s T d u k b W k / U h k z E v r O o j Y D p g Y t 1 I U N Y o B r 0 U w p A B G W L o A 0 u t l A z W E F 7 2 y 4 Z b i 5 S m L J 4 t X j d s p N 1 T z E q K M C d 2 m A b z 9 I n j s b N 8 K H o b / T l 8 + q O 3 4 q k X X s T e b V t w 5 M x F H B k s m q N Z c 8 o 0 z q K j S C q w 1 w H O Q Q K m N l K P G / b v w a a t O / H y 4 R f w 4 u E j f E e g E S G 0 / 5 4 r S K O f 3 4 i f y R p q r f K h Z 9 0 6 3 H b w A M L k x n / 7 7 R 8 i S U Q N F J L 4 2 N 1 7 m K 5 g x B 6 h e t P U 1 o Q r V y 5 S 5 V q L O P V w y h 5 E 4 z H 4 g 7 W Y W 1 6 w Q V N / K Y f l J X K 2 h g 3 o 6 9 O R k 2 c x t 7 j M d 3 7 U E R n F 4 a U K v H b s J N X E a n N W + E I + h K r Y F t p Q W p C m j V y a 2 E G z K 7 P s J H n 2 s v j o / t v x N 8 / 8 2 B w C X m o M y 6 m E H Q S W I n L E k 0 m s q W 9 E I p p F Z 2 M D Y e x H O 4 l H K 2 8 n E 1 F 4 K a m 2 7 N 2 L V C a D i a l x 2 5 8 w w n J m 5 6 b x g 2 f P Y a n Y T A Q l 8 r J y 4 u a G o I S P / k q y m I N E 7 9 k 3 I i 7 1 o Y I h J G G b i S c s T p L E E 9 C h Z U x P 6 e 6 g g d K y z / l d d n r U N n Y x 6 I t w 9 K q c R m V d x R s F 6 y R D D O d Z 8 b o v M 2 k n i t 8 x z n H l 8 x 3 v H b u q / E 6 S T u n E B F U m X + i y N M Z k H S Z v z o x c 2 o 7 L y T J r L x k W P z C P 4 N 3 7 d 6 O 3 Z y P S y Q R 7 2 4 0 l M h D N X g 8 Q H q f O n q O g W Y d O O 9 U l h o H + f j K e F A 7 e d i s e + e l z e P e d b 8 E T T z 2 H 6 3 d u Z X 3 + B U H x I i L I o L Q j V 9 h e U w X K j X N E M m / K z x b U M n E t N k B A F n c x n Z l J H A O W A C t z G Y 0 j K I 0 + L + R d u H d / P V p p Q I 9 N T 5 K b U v 2 J r + L I 2 R i G Z p M O J 9 T 4 g l Q M 1 i h A d U 7 7 v a k T d P S K u J T y F h M Q A r i J Y D K y 9 Z 0 k l b 6 y Q 9 K o 3 u 1 q C W H j p q 1 o I 2 A O H 3 k V Z 0 f G + L 6 E P / 3 g A W z Y d Q u O H 3 2 e C J t C k u V r g W J B l X c V q H 5 F 0 V R T Q 3 s v h L H J e Q R r 6 7 B 1 6 x 5 2 Q g 4 j I y e o s m r u Y B K J 1 S y S 6 T T W t G 1 A f / 8 Q E c 6 P 3 d s 2 s D M u 8 J 6 E 0 9 q O j W s 7 k E 7 H c f v m r X j q 1 G u s d x C p Z J y S q w n j U z N o a m 5 D h n b U 1 m 0 7 8 P S L T y G Z o + r X U G U E o r 3 F Y 0 S G c N E P H 4 2 W + n o d E F d L w 3 o F + Z V V 1 N f W Y l P f F p w + f 9 7 2 C 8 / z 6 t 3 Y T Z u h i M a m d n z m a 8 + x m 5 w + E + z N n i k j p I K D h L x R P / G n m H E c E C 5 / R W 0 j Y 9 J s e 8 2 u Z v 8 F y Q j b y d H H 5 5 P G c 6 V Y m Y Q i f h R S 2 m T F g 9 z s L L y R i O 0 P y I w d P G E Q o i u o z E q c V U r 3 5 f r Y r + G J g z e G m / x O c s 2 c G s x T c w N l v 1 n g e x G U 1 D s j K + E f 0 / j 4 3 h w v 1 H Q 0 O 0 S S U Z v N i M 3 r A D 5 J H b c 7 T 7 u o g A T V l o J w R / t E M i 9 t f q X d m L w Z a i 3 E O 2 9 1 D c t j X d h H b n / E s a P 4 r O E O w / F 8 A f 8 P x 0 m U 4 Z p M k n E A A A A A S U V O R K 5 C Y I I = < / I m a g e > < / T o u r > < / T o u r s > < / V i s u a l i z a t i o n > 
</file>

<file path=customXml/item17.xml>��< ? x m l   v e r s i o n = " 1 . 0 "   e n c o d i n g = " U T F - 1 6 " ? > < G e m i n i   x m l n s = " h t t p : / / g e m i n i / p i v o t c u s t o m i z a t i o n / P o w e r P i v o t V e r s i o n " > < C u s t o m C o n t e n t > < ! [ C D A T A [ 2 0 1 5 . 1 3 0 . 1 6 0 5 . 1 5 6 7 ] ] > < / C u s t o m C o n t e n t > < / G e m i n i > 
</file>

<file path=customXml/item1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9.xml>��< ? x m l   v e r s i o n = " 1 . 0 "   e n c o d i n g = " U T F - 1 6 " ? > < G e m i n i   x m l n s = " h t t p : / / g e m i n i / p i v o t c u s t o m i z a t i o n / T a b l e X M L _ A n a g _ G e s t o r e " > < C u s t o m C o n t e n t > < ! [ C D A T A [ < T a b l e W i d g e t G r i d S e r i a l i z a t i o n   x m l n s : x s i = " h t t p : / / w w w . w 3 . o r g / 2 0 0 1 / X M L S c h e m a - i n s t a n c e "   x m l n s : x s d = " h t t p : / / w w w . w 3 . o r g / 2 0 0 1 / X M L S c h e m a " > < C o l u m n S u g g e s t e d T y p e   / > < C o l u m n F o r m a t   / > < C o l u m n A c c u r a c y   / > < C o l u m n C u r r e n c y S y m b o l   / > < C o l u m n P o s i t i v e P a t t e r n   / > < C o l u m n N e g a t i v e P a t t e r n   / > < C o l u m n W i d t h s > < i t e m > < k e y > < s t r i n g > G E S T O R E < / s t r i n g > < / k e y > < v a l u e > < i n t > 9 1 < / i n t > < / v a l u e > < / i t e m > < i t e m > < k e y > < s t r i n g > I N D I R I Z Z O   G E S T O R E < / s t r i n g > < / k e y > < v a l u e > < i n t > 1 5 7 < / i n t > < / v a l u e > < / i t e m > < i t e m > < k e y > < s t r i n g > P . I V A   G E S T O R E < / s t r i n g > < / k e y > < v a l u e > < i n t > 1 2 5 < / i n t > < / v a l u e > < / i t e m > < i t e m > < k e y > < s t r i n g > D e n o m i n a z i o n e < / s t r i n g > < / k e y > < v a l u e > < i n t > 1 3 4 < / i n t > < / v a l u e > < / i t e m > < i t e m > < k e y > < s t r i n g > T i p o   p r e s i d i o < / s t r i n g > < / k e y > < v a l u e > < i n t > 1 1 7 < / i n t > < / v a l u e > < / i t e m > < i t e m > < k e y > < s t r i n g > A S L < / s t r i n g > < / k e y > < v a l u e > < i n t > 5 8 < / i n t > < / v a l u e > < / i t e m > < i t e m > < k e y > < s t r i n g > P r o v i n c i a < / s t r i n g > < / k e y > < v a l u e > < i n t > 9 3 < / i n t > < / v a l u e > < / i t e m > < i t e m > < k e y > < s t r i n g > C o m u n e < / s t r i n g > < / k e y > < v a l u e > < i n t > 8 8 < / i n t > < / v a l u e > < / i t e m > < i t e m > < k e y > < s t r i n g > I n d i r i z z o < / s t r i n g > < / k e y > < v a l u e > < i n t > 8 9 < / i n t > < / v a l u e > < / i t e m > < i t e m > < k e y > < s t r i n g > V i a < / s t r i n g > < / k e y > < v a l u e > < i n t > 5 6 < / i n t > < / v a l u e > < / i t e m > < i t e m > < k e y > < s t r i n g > C i t t � < / s t r i n g > < / k e y > < v a l u e > < i n t > 6 5 < / i n t > < / v a l u e > < / i t e m > < i t e m > < k e y > < s t r i n g > T i p o   S t r u t t u r a < / s t r i n g > < / k e y > < v a l u e > < i n t > 1 2 1 < / i n t > < / v a l u e > < / i t e m > < i t e m > < k e y > < s t r i n g > T e l e f o n o < / s t r i n g > < / k e y > < v a l u e > < i n t > 9 1 < / i n t > < / v a l u e > < / i t e m > < i t e m > < k e y > < s t r i n g > E - m a i l < / s t r i n g > < / k e y > < v a l u e > < i n t > 7 5 < / i n t > < / v a l u e > < / i t e m > < i t e m > < k e y > < s t r i n g > T i p o l o g i a   U t e n z a < / s t r i n g > < / k e y > < v a l u e > < i n t > 1 3 9 < / i n t > < / v a l u e > < / i t e m > < i t e m > < k e y > < s t r i n g > A n z i a n i   A l z h e i m e r < / s t r i n g > < / k e y > < v a l u e > < i n t > 1 4 9 < / i n t > < / v a l u e > < / i t e m > < i t e m > < k e y > < s t r i n g > T i p o l o g i a   T i t o l a r e   A u t . < / s t r i n g > < / k e y > < v a l u e > < i n t > 1 7 3 < / i n t > < / v a l u e > < / i t e m > < i t e m > < k e y > < s t r i n g > T i t o l a r e   A u t o r i z z a z i o n e < / s t r i n g > < / k e y > < v a l u e > < i n t > 1 7 9 < / i n t > < / v a l u e > < / i t e m > < i t e m > < k e y > < s t r i n g > P o s t i   L e t t o   r e s i d e n z i a l e < / s t r i n g > < / k e y > < v a l u e > < i n t > 1 8 0 < / i n t > < / v a l u e > < / i t e m > < i t e m > < k e y > < s t r i n g > P o s t i   c e n t r o   d i u r n o < / s t r i n g > < / k e y > < v a l u e > < i n t > 1 5 3 < / i n t > < / v a l u e > < / i t e m > < i t e m > < k e y > < s t r i n g > P o s t i   R A < / s t r i n g > < / k e y > < v a l u e > < i n t > 8 6 < / i n t > < / v a l u e > < / i t e m > < i t e m > < k e y > < s t r i n g > P o s t i   R A A < / s t r i n g > < / k e y > < v a l u e > < i n t > 9 5 < / i n t > < / v a l u e > < / i t e m > < i t e m > < k e y > < s t r i n g > P o s t i   R A B < / s t r i n g > < / k e y > < v a l u e > < i n t > 9 4 < / i n t > < / v a l u e > < / i t e m > < i t e m > < k e y > < s t r i n g > P o s t i   R S A   o   R A F < / s t r i n g > < / k e y > < v a l u e > < i n t > 1 3 1 < / i n t > < / v a l u e > < / i t e m > < i t e m > < k e y > < s t r i n g > P o s t i   N A   o   N A T < / s t r i n g > < / k e y > < v a l u e > < i n t > 1 2 7 < / i n t > < / v a l u e > < / i t e m > < i t e m > < k e y > < s t r i n g > P o s t i   A l t r o < / s t r i n g > < / k e y > < v a l u e > < i n t > 1 0 0 < / i n t > < / v a l u e > < / i t e m > < i t e m > < k e y > < s t r i n g > P o s t i   p e r   d i s a b i l i < / s t r i n g > < / k e y > < v a l u e > < i n t > 1 3 8 < / i n t > < / v a l u e > < / i t e m > < i t e m > < k e y > < s t r i n g > S t r u t t u r a   A c c r e d i t a t a < / s t r i n g > < / k e y > < v a l u e > < i n t > 1 6 4 < / i n t > < / v a l u e > < / i t e m > < i t e m > < k e y > < s t r i n g > P o s t i   a c c r e d i t a t i < / s t r i n g > < / k e y > < v a l u e > < i n t > 1 3 3 < / i n t > < / v a l u e > < / i t e m > < i t e m > < k e y > < s t r i n g > S t r u t t u r e   C I S A < / s t r i n g > < / k e y > < v a l u e > < i n t > 1 2 3 < / i n t > < / v a l u e > < / i t e m > < i t e m > < k e y > < s t r i n g > C . I . G . < / s t r i n g > < / k e y > < v a l u e > < i n t > 6 9 < / i n t > < / v a l u e > < / i t e m > < / C o l u m n W i d t h s > < C o l u m n D i s p l a y I n d e x > < i t e m > < k e y > < s t r i n g > G E S T O R E < / s t r i n g > < / k e y > < v a l u e > < i n t > 0 < / i n t > < / v a l u e > < / i t e m > < i t e m > < k e y > < s t r i n g > I N D I R I Z Z O   G E S T O R E < / s t r i n g > < / k e y > < v a l u e > < i n t > 1 < / i n t > < / v a l u e > < / i t e m > < i t e m > < k e y > < s t r i n g > P . I V A   G E S T O R E < / s t r i n g > < / k e y > < v a l u e > < i n t > 2 < / i n t > < / v a l u e > < / i t e m > < i t e m > < k e y > < s t r i n g > D e n o m i n a z i o n e < / s t r i n g > < / k e y > < v a l u e > < i n t > 3 < / i n t > < / v a l u e > < / i t e m > < i t e m > < k e y > < s t r i n g > T i p o   p r e s i d i o < / s t r i n g > < / k e y > < v a l u e > < i n t > 4 < / i n t > < / v a l u e > < / i t e m > < i t e m > < k e y > < s t r i n g > A S L < / s t r i n g > < / k e y > < v a l u e > < i n t > 5 < / i n t > < / v a l u e > < / i t e m > < i t e m > < k e y > < s t r i n g > P r o v i n c i a < / s t r i n g > < / k e y > < v a l u e > < i n t > 6 < / i n t > < / v a l u e > < / i t e m > < i t e m > < k e y > < s t r i n g > C o m u n e < / s t r i n g > < / k e y > < v a l u e > < i n t > 7 < / i n t > < / v a l u e > < / i t e m > < i t e m > < k e y > < s t r i n g > I n d i r i z z o < / s t r i n g > < / k e y > < v a l u e > < i n t > 8 < / i n t > < / v a l u e > < / i t e m > < i t e m > < k e y > < s t r i n g > V i a < / s t r i n g > < / k e y > < v a l u e > < i n t > 9 < / i n t > < / v a l u e > < / i t e m > < i t e m > < k e y > < s t r i n g > C i t t � < / s t r i n g > < / k e y > < v a l u e > < i n t > 1 0 < / i n t > < / v a l u e > < / i t e m > < i t e m > < k e y > < s t r i n g > T i p o   S t r u t t u r a < / s t r i n g > < / k e y > < v a l u e > < i n t > 1 1 < / i n t > < / v a l u e > < / i t e m > < i t e m > < k e y > < s t r i n g > T e l e f o n o < / s t r i n g > < / k e y > < v a l u e > < i n t > 1 2 < / i n t > < / v a l u e > < / i t e m > < i t e m > < k e y > < s t r i n g > E - m a i l < / s t r i n g > < / k e y > < v a l u e > < i n t > 1 3 < / i n t > < / v a l u e > < / i t e m > < i t e m > < k e y > < s t r i n g > T i p o l o g i a   U t e n z a < / s t r i n g > < / k e y > < v a l u e > < i n t > 1 4 < / i n t > < / v a l u e > < / i t e m > < i t e m > < k e y > < s t r i n g > A n z i a n i   A l z h e i m e r < / s t r i n g > < / k e y > < v a l u e > < i n t > 1 5 < / i n t > < / v a l u e > < / i t e m > < i t e m > < k e y > < s t r i n g > T i p o l o g i a   T i t o l a r e   A u t . < / s t r i n g > < / k e y > < v a l u e > < i n t > 1 6 < / i n t > < / v a l u e > < / i t e m > < i t e m > < k e y > < s t r i n g > T i t o l a r e   A u t o r i z z a z i o n e < / s t r i n g > < / k e y > < v a l u e > < i n t > 1 7 < / i n t > < / v a l u e > < / i t e m > < i t e m > < k e y > < s t r i n g > P o s t i   L e t t o   r e s i d e n z i a l e < / s t r i n g > < / k e y > < v a l u e > < i n t > 1 8 < / i n t > < / v a l u e > < / i t e m > < i t e m > < k e y > < s t r i n g > P o s t i   c e n t r o   d i u r n o < / s t r i n g > < / k e y > < v a l u e > < i n t > 1 9 < / i n t > < / v a l u e > < / i t e m > < i t e m > < k e y > < s t r i n g > P o s t i   R A < / s t r i n g > < / k e y > < v a l u e > < i n t > 2 0 < / i n t > < / v a l u e > < / i t e m > < i t e m > < k e y > < s t r i n g > P o s t i   R A A < / s t r i n g > < / k e y > < v a l u e > < i n t > 2 1 < / i n t > < / v a l u e > < / i t e m > < i t e m > < k e y > < s t r i n g > P o s t i   R A B < / s t r i n g > < / k e y > < v a l u e > < i n t > 2 2 < / i n t > < / v a l u e > < / i t e m > < i t e m > < k e y > < s t r i n g > P o s t i   R S A   o   R A F < / s t r i n g > < / k e y > < v a l u e > < i n t > 2 3 < / i n t > < / v a l u e > < / i t e m > < i t e m > < k e y > < s t r i n g > P o s t i   N A   o   N A T < / s t r i n g > < / k e y > < v a l u e > < i n t > 2 4 < / i n t > < / v a l u e > < / i t e m > < i t e m > < k e y > < s t r i n g > P o s t i   A l t r o < / s t r i n g > < / k e y > < v a l u e > < i n t > 2 5 < / i n t > < / v a l u e > < / i t e m > < i t e m > < k e y > < s t r i n g > P o s t i   p e r   d i s a b i l i < / s t r i n g > < / k e y > < v a l u e > < i n t > 2 6 < / i n t > < / v a l u e > < / i t e m > < i t e m > < k e y > < s t r i n g > S t r u t t u r a   A c c r e d i t a t a < / s t r i n g > < / k e y > < v a l u e > < i n t > 2 7 < / i n t > < / v a l u e > < / i t e m > < i t e m > < k e y > < s t r i n g > P o s t i   a c c r e d i t a t i < / s t r i n g > < / k e y > < v a l u e > < i n t > 2 8 < / i n t > < / v a l u e > < / i t e m > < i t e m > < k e y > < s t r i n g > S t r u t t u r e   C I S A < / s t r i n g > < / k e y > < v a l u e > < i n t > 2 9 < / i n t > < / v a l u e > < / i t e m > < i t e m > < k e y > < s t r i n g > C . I . G . < / s t r i n g > < / k e y > < v a l u e > < i n t > 3 0 < / i n t > < / v a l u e > < / i t e m > < / C o l u m n D i s p l a y I n d e x > < C o l u m n F r o z e n   / > < C o l u m n C h e c k e d   / > < C o l u m n F i l t e r   / > < S e l e c t i o n F i l t e r   / > < F i l t e r P a r a m e t e r s   / > < I s S o r t D e s c e n d i n g > f a l s e < / I s S o r t D e s c e n d i n g > < / T a b l e W i d g e t G r i d S e r i a l i z a t i o n > ] ] > < / C u s t o m C o n t e n t > < / G e m i n i > 
</file>

<file path=customXml/item2.xml>��< ? x m l   v e r s i o n = " 1 . 0 "   e n c o d i n g = " U T F - 1 6 " ? > < G e m i n i   x m l n s = " h t t p : / / g e m i n i / p i v o t c u s t o m i z a t i o n / R e l a t i o n s h i p A u t o D e t e c t i o n E n a b l e d " > < C u s t o m C o n t e n t > < ! [ C D A T A [ T r u e ] ] > < / C u s t o m C o n t e n t > < / G e m i n i > 
</file>

<file path=customXml/item20.xml>��< ? x m l   v e r s i o n = " 1 . 0 "   e n c o d i n g = " U T F - 1 6 " ? > < G e m i n i   x m l n s = " h t t p : / / g e m i n i / p i v o t c u s t o m i z a t i o n / I s S a n d b o x E m b e d d e d " > < C u s t o m C o n t e n t > < ! [ C D A T A [ y e s ] ] > < / C u s t o m C o n t e n t > < / G e m i n i > 
</file>

<file path=customXml/item21.xml>��< ? x m l   v e r s i o n = " 1 . 0 "   e n c o d i n g = " U T F - 1 6 " ? > < G e m i n i   x m l n s = " h t t p : / / g e m i n i / p i v o t c u s t o m i z a t i o n / T a b l e X M L _ A n a g _ P r e s t a z i o n e " > < C u s t o m C o n t e n t > < ! [ C D A T A [ < T a b l e W i d g e t G r i d S e r i a l i z a t i o n   x m l n s : x s d = " h t t p : / / w w w . w 3 . o r g / 2 0 0 1 / X M L S c h e m a "   x m l n s : x s i = " h t t p : / / w w w . w 3 . o r g / 2 0 0 1 / X M L S c h e m a - i n s t a n c e " > < C o l u m n S u g g e s t e d T y p e   / > < C o l u m n F o r m a t   / > < C o l u m n A c c u r a c y   / > < C o l u m n C u r r e n c y S y m b o l   / > < C o l u m n P o s i t i v e P a t t e r n   / > < C o l u m n N e g a t i v e P a t t e r n   / > < C o l u m n W i d t h s > < i t e m > < k e y > < s t r i n g > N O M I N A T I V O < / s t r i n g > < / k e y > < v a l u e > < i n t > 1 2 0 < / i n t > < / v a l u e > < / i t e m > < i t e m > < k e y > < s t r i n g > I N I Z I A L I < / s t r i n g > < / k e y > < v a l u e > < i n t > 8 4 < / i n t > < / v a l u e > < / i t e m > < i t e m > < k e y > < s t r i n g > C . F . < / s t r i n g > < / k e y > < v a l u e > < i n t > 5 8 < / i n t > < / v a l u e > < / i t e m > < i t e m > < k e y > < s t r i n g > n o t e < / s t r i n g > < / k e y > < v a l u e > < i n t > 6 5 < / i n t > < / v a l u e > < / i t e m > < i t e m > < k e y > < s t r i n g > S T A T O < / s t r i n g > < / k e y > < v a l u e > < i n t > 7 4 < / i n t > < / v a l u e > < / i t e m > < i t e m > < k e y > < s t r i n g > G E S T O R E < / s t r i n g > < / k e y > < v a l u e > < i n t > 9 1 < / i n t > < / v a l u e > < / i t e m > < i t e m > < k e y > < s t r i n g > P A R T I T A   I V A < / s t r i n g > < / k e y > < v a l u e > < i n t > 1 1 0 < / i n t > < / v a l u e > < / i t e m > < i t e m > < k e y > < s t r i n g > S T R U T T U R A   A S S I S T E N Z I A L E < / s t r i n g > < / k e y > < v a l u e > < i n t > 2 0 1 < / i n t > < / v a l u e > < / i t e m > < i t e m > < k e y > < s t r i n g > I n i z i o < / s t r i n g > < / k e y > < v a l u e > < i n t > 7 0 < / i n t > < / v a l u e > < / i t e m > < i t e m > < k e y > < s t r i n g > F i n e < / s t r i n g > < / k e y > < v a l u e > < i n t > 6 3 < / i n t > < / v a l u e > < / i t e m > < i t e m > < k e y > < s t r i n g > G i o r n i < / s t r i n g > < / k e y > < v a l u e > < i n t > 7 4 < / i n t > < / v a l u e > < / i t e m > < i t e m > < k e y > < s t r i n g > R e t t a   a l b e r g h i e r a     G i o r n a l i e r a < / s t r i n g > < / k e y > < v a l u e > < i n t > 2 1 8 < / i n t > < / v a l u e > < / i t e m > < i t e m > < k e y > < s t r i n g > T O T _ C I S A 3 1 < / s t r i n g > < / k e y > < v a l u e > < i n t > 1 0 9 < / i n t > < / v a l u e > < / i t e m > < i t e m > < k e y > < s t r i n g > C o m p .   U t e n z a   M e n s i l e < / s t r i n g > < / k e y > < v a l u e > < i n t > 1 7 5 < / i n t > < / v a l u e > < / i t e m > < i t e m > < k e y > < s t r i n g > C o m p .   U t e n z a     T o t a l e < / s t r i n g > < / k e y > < v a l u e > < i n t > 1 6 6 < / i n t > < / v a l u e > < / i t e m > < i t e m > < k e y > < s t r i n g > T O T _ R e t t a A n n u a < / s t r i n g > < / k e y > < v a l u e > < i n t > 1 4 0 < / i n t > < / v a l u e > < / i t e m > < / C o l u m n W i d t h s > < C o l u m n D i s p l a y I n d e x > < i t e m > < k e y > < s t r i n g > N O M I N A T I V O < / s t r i n g > < / k e y > < v a l u e > < i n t > 0 < / i n t > < / v a l u e > < / i t e m > < i t e m > < k e y > < s t r i n g > I N I Z I A L I < / s t r i n g > < / k e y > < v a l u e > < i n t > 1 < / i n t > < / v a l u e > < / i t e m > < i t e m > < k e y > < s t r i n g > C . F . < / s t r i n g > < / k e y > < v a l u e > < i n t > 2 < / i n t > < / v a l u e > < / i t e m > < i t e m > < k e y > < s t r i n g > n o t e < / s t r i n g > < / k e y > < v a l u e > < i n t > 3 < / i n t > < / v a l u e > < / i t e m > < i t e m > < k e y > < s t r i n g > S T A T O < / s t r i n g > < / k e y > < v a l u e > < i n t > 4 < / i n t > < / v a l u e > < / i t e m > < i t e m > < k e y > < s t r i n g > G E S T O R E < / s t r i n g > < / k e y > < v a l u e > < i n t > 5 < / i n t > < / v a l u e > < / i t e m > < i t e m > < k e y > < s t r i n g > P A R T I T A   I V A < / s t r i n g > < / k e y > < v a l u e > < i n t > 6 < / i n t > < / v a l u e > < / i t e m > < i t e m > < k e y > < s t r i n g > S T R U T T U R A   A S S I S T E N Z I A L E < / s t r i n g > < / k e y > < v a l u e > < i n t > 7 < / i n t > < / v a l u e > < / i t e m > < i t e m > < k e y > < s t r i n g > I n i z i o < / s t r i n g > < / k e y > < v a l u e > < i n t > 8 < / i n t > < / v a l u e > < / i t e m > < i t e m > < k e y > < s t r i n g > F i n e < / s t r i n g > < / k e y > < v a l u e > < i n t > 9 < / i n t > < / v a l u e > < / i t e m > < i t e m > < k e y > < s t r i n g > G i o r n i < / s t r i n g > < / k e y > < v a l u e > < i n t > 1 0 < / i n t > < / v a l u e > < / i t e m > < i t e m > < k e y > < s t r i n g > R e t t a   a l b e r g h i e r a     G i o r n a l i e r a < / s t r i n g > < / k e y > < v a l u e > < i n t > 1 1 < / i n t > < / v a l u e > < / i t e m > < i t e m > < k e y > < s t r i n g > T O T _ C I S A 3 1 < / s t r i n g > < / k e y > < v a l u e > < i n t > 1 5 < / i n t > < / v a l u e > < / i t e m > < i t e m > < k e y > < s t r i n g > C o m p .   U t e n z a   M e n s i l e < / s t r i n g > < / k e y > < v a l u e > < i n t > 1 2 < / i n t > < / v a l u e > < / i t e m > < i t e m > < k e y > < s t r i n g > C o m p .   U t e n z a     T o t a l e < / s t r i n g > < / k e y > < v a l u e > < i n t > 1 3 < / i n t > < / v a l u e > < / i t e m > < i t e m > < k e y > < s t r i n g > T O T _ R e t t a A n n u a < / s t r i n g > < / k e y > < v a l u e > < i n t > 1 4 < / 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S h o w I m p l i c i t M e a s u r e s " > < C u s t o m C o n t e n t > < ! [ C D A T A [ F a l s e ] ] > < / C u s t o m C o n t e n t > < / G e m i n i > 
</file>

<file path=customXml/item23.xml>��< ? x m l   v e r s i o n = " 1 . 0 "   e n c o d i n g = " u t f - 1 6 " ? > < T o u r   x m l n s : x s d = " h t t p : / / w w w . w 3 . o r g / 2 0 0 1 / X M L S c h e m a "   x m l n s : x s i = " h t t p : / / w w w . w 3 . o r g / 2 0 0 1 / X M L S c h e m a - i n s t a n c e "   N a m e = " T o u r   1 "   D e s c r i p t i o n = " I n s e r i r e   q u i   u n a   d e s c r i z i o n e   d e l   t o u r "   x m l n s = " h t t p : / / m i c r o s o f t . d a t a . v i s u a l i z a t i o n . e n g i n e . t o u r s / 1 . 0 " > < S c e n e s > < S c e n e   C u s t o m M a p G u i d = " 0 0 0 0 0 0 0 0 - 0 0 0 0 - 0 0 0 0 - 0 0 0 0 - 0 0 0 0 0 0 0 0 0 0 0 0 "   C u s t o m M a p I d = " 0 0 0 0 0 0 0 0 - 0 0 0 0 - 0 0 0 0 - 0 0 0 0 - 0 0 0 0 0 0 0 0 0 0 0 0 "   S c e n e I d = " 2 9 b 6 0 3 9 f - b 6 e c - 4 e 0 a - a 5 0 b - 5 b 5 0 e 2 6 7 0 d f f " > < T r a n s i t i o n > M o v e T o < / T r a n s i t i o n > < E f f e c t > S t a t i o n < / E f f e c t > < T h e m e > A e r i a l < / T h e m e > < T h e m e W i t h L a b e l > t r u e < / T h e m e W i t h L a b e l > < F l a t M o d e E n a b l e d > f a l s e < / F l a t M o d e E n a b l e d > < D u r a t i o n > 1 0 0 0 0 0 0 0 0 < / D u r a t i o n > < T r a n s i t i o n D u r a t i o n > 3 0 0 0 0 0 0 0 < / T r a n s i t i o n D u r a t i o n > < S p e e d > 0 . 5 < / S p e e d > < F r a m e > < C a m e r a > < L a t i t u d e > 4 4 . 9 6 6 3 9 4 9 3 9 3 9 3 5 3 8 < / L a t i t u d e > < L o n g i t u d e > 7 . 7 6 0 0 3 0 5 4 9 9 1 0 3 8 0 8 < / L o n g i t u d e > < R o t a t i o n > 0 < / R o t a t i o n > < P i v o t A n g l e > - 0 . 3 9 6 5 4 5 3 3 7 7 7 3 7 1 3 8 1 < / P i v o t A n g l e > < D i s t a n c e > 0 . 4 < / D i s t a n c e > < / C a m e r a > < I m a g e > i V B O R w 0 K G g o A A A A N S U h E U g A A A N Q A A A B 1 C A Y A A A A 2 n s 9 T A A A A A X N S R 0 I A r s 4 c 6 Q A A A A R n Q U 1 B A A C x j w v 8 Y Q U A A A A J c E h Z c w A A A g E A A A I B A a w 5 M Q c A A O u V S U R B V H h e t L 0 H n G X H V S b + v Z z 7 h c 4 5 T Y 4 a j X J O l i z n H H D G B h w I 3 i U s 6 c d q l 2 V Z d m G B P x i 8 w M K C W b J x k m 1 Z V p Y s y U q j G U 0 O n X P 3 y 6 l f / n / f e d 3 y 2 K R l W a r n z k v 3 1 q 1 b d b 5 z v l N 1 q s r x t o / 8 W g v / i q m 7 O 4 a 9 h 3 s w t z i H 5 N o G c v k 8 y o U i N i s V V B s 1 1 G o N 1 O p 1 V G p V N H j U + V 6 p 0 W i g w f e N e g M t R / t z s 9 m 0 3 5 r 6 r t W y Q 6 n R a s L h d q H J z x 6 P x 7 6 v 1 W r t c 3 i N y + 2 2 8 7 b z 5 g + W p 7 P W R A s O e L 1 e 1 J s s B 8 v j c D j g d D r R 5 K u b 1 + n z d 6 f L q 8 s B F 3 / 3 e l l O u F H Z Z P l a v J d j 6 z 7 / Z G r n Z c / h 4 P O 3 P A i 6 g L C n h i D f 3 L R / E H 0 d E Z T q Z T S d f p w 5 d Q Z B j x v 9 w 3 1 Y T q 0 j E h 1 C O B L D h Y t J x G M B R I J e z M 6 f R 3 k z h 1 h H A g N 9 / f j z v 3 4 M T l 5 z y 4 0 j C P g 8 O H z w I K Z m V n H + 7 E X 4 v b y Z p w l f q A P u l h N e j x f H p t e x m n G x T A H W U R U u p w r Y h L v p R N 3 h g Y P v m y 7 W q a O B a / f 3 I x 5 u I l A r o B l K o L C R R T g Y x W Y p h 2 q 1 y v K F k M n k 4 f F 7 4 X K 5 U K o W U W N 2 q t G u e E K P D q / L j R x l g Z X P 8 o f g 8 3 r g 8 r i s T V q t B o b 7 h 1 D M F 7 G e 2 k B 3 T w + K p R L S + S x 8 b k / 7 e q 8 f z U a L 9 + J 9 q 5 v w B 7 w I h 6 P t 6 3 m 3 g c F x 1 D f L i H R 4 E Y 1 1 4 6 q j R / H 9 H / 9 b y t K / j t i 7 9 l 1 5 z 3 2 S m X + N 4 + 3 v u Q F l Z D B z a Q r r K 2 v I p D O s n D x K R Q K K 4 K l U a q z 4 C g W x j N r m J u q s 1 A Y r R 3 J f Z + X U a 3 W C x E V Q s R G b d b Q a f K 0 7 1 L 6 s R L 7 C S f n 1 w u 3 x 8 4 Y U D g p F i 0 e z 6 e D 9 3 X D y 4 C P y X J 1 v j 6 v / 2 m I s G e Y f T 0 e L A G 0 6 + I Z 5 O N j w L g q g B E B g c h C Q E i Q P h b 7 J / B z M m 1 L I c 1 k W / g 0 P x J D J U l B q + p 6 J 3 / 8 f J y u v r p P U u u B s u l n O O i b G e n B 4 w g s / v 8 4 W 8 9 g s F 1 A u 1 + A h w O v 8 S 5 b y K D S 9 e P K 5 e Z y 4 s I q Z Z A X T i + t I x J z I Z 1 L o o P D k 8 g 0 8 + v R F K h g X B n p j m N w x z H p v I b W R B r G A j l A 3 9 h 2 4 F t f f e A f u v O I O / O 8 v P 4 h L G 5 s I b b r x i Q 9 + B K 5 a E c 3 0 K n 7 q x 3 4 E j z 3 5 D J p U V K w l e N 0 N P P / A 5 z E Y D + P J x 5 7 D z s l + 7 B 6 9 E d / 3 0 R 9 i W d m W 1 R Z u v u 1 2 Z A q L u P + h U 6 i W G h g Z i x r A P E 4 f Q e t B N B B k W / J J 2 K Z h f w h N t n v T 6 e B z E h A + g s / t R I M C 3 x E O Y W V l n Y D 0 Y 3 U j g 2 w m y x Z r o s L z X F S g U g B q Q y / P 9 / E 5 J X R e n x 8 l g q 6 6 W U G 5 W k O + l E L D 3 W T d e j G / O I 9 S p Y g 3 3 L s T 7 3 v r a 3 D / g 8 d f l d X / Z 8 f b P / r f / 5 9 D d X x i A P 0 j f s x O T S O V S a O Q z V E g y t i s 1 w i i L Q B R 7 u o E k 6 y G L I 8 q U H 8 1 V o I Q Y x Z q y 8 J Q 6 u w c K X K 9 O l n 5 R A t o Q v h d W 4 C 3 r Z e u E x i k 9 Q U I v e o 7 s w J M 2 + e 5 6 g S u M E Q g O a i G 1 U B t a 9 Q + T 1 a q x k a Y 6 C p j e b 2 G k j O A W C O F N 9 + 6 j 7 8 1 E W T D R 6 M R f P a L L y J b 9 d o 1 7 a Q 8 / u m 0 X Z 7 t Z O V t S i j q t A Y l v P 7 a n e g J l F B 0 t Z A s b p o m d 7 C O N l l f S 1 k n z p 3 b R J X g d R D c T W c d X j 5 L b 4 c b 1 x 3 o R D 6 f x t x a C X t 2 j C B O w V 9 e n I E / 6 M a Z s 2 X s 2 b k T u w j W 9 a R A W k e h 3 M B T x 6 a R r / M Z X C F W I N u D d S D r r F S j s n H x k V r U S A 4 n y + j c x P 5 d n d j T H 0 V 2 0 4 9 v P X M W 1 1 / R j W g k g Y 3 M R U Q C Y V R b X t Q o 1 L s m d u F L X 3 0 U O 8 b G E e + k 5 X H R w l F x y G I 4 q L R i 3 Q N Y X F 1 H i J Z S l l B 1 0 N 3 Z S U D k W Y I G E l 0 9 d m 6 l X I T b G 6 G C O I G x 0 U 4 M 9 3 R Z 2 e K x G B V Q E 1 W W s U 7 Z C o Q C J m c h W v V Y P G 7 K O U c Q D g 0 O w c / f 1 N Z i M P V W n W U b o 0 L Z j x / 4 5 F f + T l v 8 S 5 L j H R / 7 9 f 9 3 u T G 9 4 9 0 3 4 O T J k 1 h b o 0 X K 0 C L J G t H 6 l K U 1 K M w N m v F a i d a H g l G l h p K A 1 0 X n a J V U O a J v e k A D k B 1 8 z 2 t k / i X k A h 6 o j S R I Z l T 4 s X 2 + 4 K j E / 3 n e N j g E u B Y z r 9 c q f M 8 L m J y 8 j 3 5 r 6 j y C z + 0 V M G n v R P V 4 T w c l a L A z g n s O B P D n D 1 9 E A R 3 Y N x T C 7 f u 7 K a w 5 7 J g Y x f 9 + 6 B w u r O Z 5 f 1 5 L E W w n 3 t v u 2 0 7 / n I Z y 8 N y W K Q C C y u q J 1 B M V X L N / G F 0 d N R Q 2 q 9 S w G c w t Z F B 3 h e E i 1 a F U 8 l x e 5 y Q 1 4 9 m y X z d e 2 Y + w k 2 A p N N F L o V 9 e X U F X d x + y 6 R y O v T K H H b t 6 E f Y 5 E S M d K 5 S a r M o g X r 6 w h M U U 6 8 k h m k S r S f C i k S W o g k b H H b L + l l h f t K J O 1 o j H L + X n Z X s 4 V d 0 U / y p u O h B D w E P w e w O m x P R M g 7 x 3 n V b 9 C 1 9 4 G q 9 / 3 d X I U r m G Q k E e f g o / F a q T b U n l 6 P f 5 L J 9 M J k e L 4 z X L G u Q 5 T u Y j J h P v i i K 1 n u R 1 E Q O N q J 3 X E y B I 3 W b 9 q r R y l W q J 9 3 a T L k d M S Z a p v M O k s w F a s s 5 E A m W 6 A U F a v U g k w v L V 4 C M V v f G a a x A N 7 c L 3 f / o P t p 7 x X 5 Y c 7 / y B / z e A C g R 8 O H K k j x y e v l I y i U K h 0 A Y T H 0 r + T I 1 C U i G N q x J M b D p q C Q K J j W W + E c E k w Z c P J C E 0 i 0 K N u A 0 m s z Q 8 R A v k K 0 l T S 3 g b p I R t 4 F C u e O i t Q y D h e S b M F E 4 H m 3 q z V I C T 2 l F X u U Q f B V C K Y I u N 6 f Z T Q H i N A U o Z M Y / x w Q R W l l Z Q Z W O 5 6 1 W 8 9 d o x + y 5 b L m E h V 8 H L 5 9 b o R 9 D H 2 M z C S b o h 2 r q W 5 T M 5 q O G Z 9 7 8 0 b V t d P Z s B X M p D 3 5 t F a h t n 1 a H q w C E l 4 a y Q T s U p V A W 6 Y h m 8 5 0 3 X Y 3 7 6 N N x U D F F q 6 t W N p L l 1 C W r 2 X D a N z n i U d V e D N 9 i B i 2 f O I t / o w H R K g B Z Y G g i 2 N n H r D f v w 8 N P n s e n w 6 T a W r K 5 l S q q 0 K K 0 0 d u 8 b w c m z K x R e H z 8 3 4 P c U 8 d r r h 1 n / t K S l F t L p N O U i Y P 5 O o j N K m h l n H s 5 X l e z Q 0 A D m 5 h b k S J m 8 O K n c E v S t V m W 1 6 E 9 t r K / R b + r E x P g E Z u c u E f z 0 H 7 t 7 k S b o d H 1 n V 4 K g b i B K q 7 Z C x S G F q a O 8 W a C P F k V v T y 8 2 0 i n s 3 7 2 P t L 6 J x f V V Z P M Z D I + N o C f a S 8 u 2 C U / I h 7 0 T u z G 2 a x w / 8 P E v t B / 0 X 5 B c B 4 7 e e 5 9 4 6 L / k 7 / 0 f v J O N m c T M 7 C z W 1 9 e t 4 6 F A 4 S s W 6 F s 0 y W X 5 W V R O 3 L d O k y K t J z C o 0 8 F A I 1 C Z N d J 3 t S 0 w 8 a D A t 9 g A 5 t / I t y E o G t R E 5 n d I k P i 9 3 j u c b V / J y c Z 2 s t H 1 J 8 3 n I X 0 p 0 6 I 4 P R I K C h 8 r 1 U k H w q C j L C i W X m p G J Y f y o c A m w m 4 k 1 1 I Y S T j w u p v 2 o U z K s G M k h r n l Z S w l 0 / D 6 P b R W / b Q a m 2 z s B H Y N + 7 B z x z h e O Z + S s f h / k q Q 8 t r Q D / 2 0 9 k x 3 q J J E v w 2 e h N Z I F e / 8 9 e 3 D 0 Y A 9 e O X 0 W N Q q 2 k 0 J 3 4 e I K D h 2 i w L D + C y V S J i k e / v l 9 L g p 3 C G 6 H 3 / y x 5 P o G 6 V k V E Q J r P c O 6 d 3 p Q I 5 j D 3 g b 2 T f R i e i l N Z a j O i X Y n i w G K 1 i b g y e K G g x G E q e W v 2 d P N 5 3 Y i S Z + t 1 o z A x 3 N G e m i p w l E y D 3 U E N e H 3 0 9 J t N j F 9 c Z r 1 5 y Y 1 8 6 C Y y 9 H i r F u 7 e 1 1 e l G h d X G w / N X W B P q l H b c Y k 5 b J G I H T G e B / q m S L 9 S T 1 j N y 3 O 0 v o K Q v S Z F l Z W S N m 9 6 I i F 4 W x V E P J 3 E O R u F I o l f m 7 R a n m w s r a C a D C I w b 5 + T E 1 d Q q 3 B 9 o t 3 Y T P X l t E i g f f + 7 7 s K R / c f w Z P P n r X 6 + r / 5 c + 2 / 6 r X 3 8 d U E 7 P / m u O P u v X j 5 5 Z e x t L i I F D V S g e A p b t a p Q a p m h T b J / 1 U R 8 p 3 M I g l I / E K d B P r e a J 5 9 r l n l 6 l B q y g + S a t R 9 W M k S / z q t h c s t 6 y M r Q G 1 N c I p r G 7 e X 9 m Z j m m X i 9 / V c H l X 1 H s n P k q T z P p I H U S m j e k Y 1 e E j j M q k y 3 L y u Q C G s s w H G h o / g 1 M l X c O c 1 O 0 w R + N j A A W r a a o 7 8 n 3 m t s T E r 9 S K t V h N f e 2 Q F m y y k L M c / l P R U w t v / y f G 9 i U / F / 3 m 0 a v A 4 y n j L b U f Q H f X i i h 1 x R P z 0 S Z w h H L + Q b n d q 8 C G r B M y l S 8 u 4 7 u A u F E v U 9 u G I + R m l Q s n q s 1 g p w U c h l j C G f W 7 0 0 l J c n J 9 H o 0 z / 1 R O i 8 m s i E u 3 D 1 P w 6 Q U Y h Y T s K 5 K o / J c H 5 6 j 3 D p E w e a 9 / d Y 5 0 Y i P v o E + d w z Y E 9 a F Y 2 e X 0 H 8 p s l s 6 A j Q 2 M 0 b G 7 S r m 5 0 B O P I p A k K d x M h U i 9 1 N q n i / I E Q M r S e 8 t 1 E 9 S q 8 N k x 6 J 8 s S J h A C f i o L N j s 5 B Z Y I I H V o t E j 1 l j b W E A + F z F V I p X L 0 F S P I F 0 h X K Q 9 e N 2 k l F U q R 5 + U J r v V 0 x n o I n Z S H f T t 3 4 c z F C 4 g m Y k i u p n g P P y 1 q k r 5 X D T / 4 g b v x + f t P t G X v n 3 m 4 D l x F C 2 W V 9 c 8 7 D h 3 e i e E R P 8 5 f v I g N + k v Z b N Z M e Z G V W a a 2 q d J n k S B W x G 9 p d d Q t L e D U e T Q M R N S z A p G c Y H 6 W p W l S u M 1 6 U L s 4 J e z b F s g Q 1 T 5 a 6 s G T N a I 2 V S + e a W 1 + t t 4 1 V m p N H R 0 m O M q H h w C 2 Z T p k 6 R z U Z L J o T o L H T c d Y v / B b + 1 0 w b d E n G O r v p H B N Y 6 z X T 8 u 0 C B f 5 + n p m g 3 R v w 5 R E t C e K Q C K A Z N m P Z 4 7 n y I B o P S 2 H y x I z / v m f / h n 0 x T q x s b S K A A V 3 s K c H g 7 2 9 K K R S u P L Q I Z T o Y 3 b R s f a y n E H y / F 5 S F z n h v Z 1 d p D Z d 6 O z o I L 8 P k a Y U 0 K A f 4 0 Y N 9 9 5 8 F A H k 0 e G v Y b i f F I p S l i p V K R x p 3 p L 1 Q g v s I y g a T R / O z a z h 6 J E r 4 O b z e 1 y 0 F H T M v b R i F b Z H k / W v j o 5 w N M a j E 7 s m 9 + H E u W U T C v r y W F h M E k S s I 1 U h 2 x s t + m t s C y f z o U R i 3 1 g E j Q q F l X l X a M E c j T y u P r g P H / r g D 6 K 3 d w h f + / q j p H g B X H v d j Q R H g 0 J L Y a V V U b s H / Q F U i u I H N e Q K V E U k G H F S U y e f U W V q V u u k q 2 7 + l r N h C f l X P p 4 U 7 A h j s 0 F L R o X h 8 j r R O T A A J 5 W 3 V / m x 3 R M x + k v q o i e Q S l T o N S r U 3 m 6 2 J Z V 4 J p t h n i 6 k 6 I 5 4 C V Q H a W b E 4 0 A q W z L w F 3 l + h y 9 E q 7 y C b H E V 7 3 n H V X j w 4 Z n v k v n / k 8 N 1 8 O r X / b M B 9 X 3 v v w 0 L C x d f 9 Z e y N N + F U o l m m y C i F a n S E l W o G e Q 7 q f d F r 4 2 6 / A F W I g 8 B q l m r m j V R 4 8 n n a b L x 9 C o c m N Y i Q G S J Z I H k O 0 j H t 1 q k O b R G s l J t 8 e e h 8 / h b o 0 5 f j T S T k m d g E o 0 0 m L S x Z N 8 J X O 1 x F O Z B M J m / x e e x E + 1 k J t 4 q n u g g b X B R 0 5 O m 1 k p U H A N s o E 3 E o 1 G E O 3 x I l 4 v 4 1 o k N X F g o s Q Q U d A F W + V y W n C z 7 4 0 8 + h t P n z 2 C T X F 1 1 k C K t S K W S 1 g m T p D U 3 k a L C y Z K W S u G o q F J A N W r l E v 2 E j X y K 9 V h E h f m 3 S F E 8 n j p u 3 t e J W C y I S M C D V J 5 5 s T 6 c B M l A l 5 / O t g / r G w V s 0 m l 3 e X 2 8 Z w n 7 J s f h C d b R 0 d F J D S 8 a V K H 2 d q B U T t P 6 V M 1 / X F g u s E 5 i m J 6 e Z T t I W T m x b 9 d u f P p T n 8 I i L d e 7 3 / 4 O 9 S X y v E W r 3 i b p e y z Y Q H d X B 6 l X h O A O U e g D L A d w / s J x L C 5 P 0 f m X 9 1 r D x U v n s Z p e o 1 K i J a W i X V 6 j J e S z p D Z T p O O b B E C A b e I y 3 0 4 0 V L 1 w 8 o + C Q V J N t l e s M 2 E I b 3 r o C j S q r F g H d u z Y g R I t Y z l b I J 3 0 I 7 l Z J F g 8 p I B r 8 N H q y k d O p 3 O I U z G 1 K B c d Y T 9 8 4 S B 6 E 3 H 6 e W 6 M j 4 + Q m n p w d m o W / T 2 k k n x e 0 B f b r L G O n Q S k 0 0 9 q m c N d r 9 m B 3 S N 7 c O z k 7 H f J / z 9 2 u A 5 c f e 8 / i / L d d f c + H D t 2 D E v L S + Z 0 y p k s s A H V F a 5 x o 0 2 a V g m J 3 u v Q G I + s k k D S a L J S t n w k 8 5 m Y n / y e O i 2 V u s L V K a E x J K e s F h / S r B E t E U / l r U X R Z I 3 U I y e b Q t A w g x a F s 1 o q s N J l o b 5 j J 7 Z x Z E l g Y l I D t a h y 5 T d J a N p J D 2 Z Y M 9 r g J b A b 1 Q 3 m T Q q z S Q p C / t + k g v C 4 G q R 8 Q Y L C g Z d P r C I a j V M 4 + R w N L y + m 9 q b W 3 k 6 6 t 3 w / S Z j 5 g L y H W T / e U 1 a y y e 9 r B E m V R 0 X W m Z 8 F f 4 2 b 1 H n x e M y H e 2 6 8 H q X s B p 7 + 6 v 1 4 + a X n 8 L v 3 / U c k F 9 f Q 1 9 + D N 9 z z b g q n D 9 / 3 3 o / j i c d e x E / 9 8 M / i j / / o C + Z 7 7 B 7 Z i T / 9 o 9 / F 3 / 7 t H + N 1 r 7 0 F i 3 O k N Y E m n f Z Z G / w c H I 4 j T 7 l 8 7 n Q K c 0 v A c q q I 6 Z U C z t K a V U k D 1 a n y q R / 4 O J 7 + 1 r f w 4 s v H K K h O a + 9 V C m s H f Z P x 8 X 5 s J P N 0 8 M v o j r A V K K B 5 C T e t Z J O F 9 5 I a S 9 i j o R g K 9 E 8 C r L 8 g v 1 O 9 p 6 l 4 A w S K q j x I I P j C s l R t Z c O W N p / a x b p o s h 1 c p N 1 S s G n S t I H B A b K g N C m m 3 / K d n p t F l X V l g / 6 s 9 q G O L s R o 0 T O p D I v P O m V + Y a + f r C K F v t 5 u r J K x z M 4 t U O n 0 k r U 4 k N n Y w K W 1 R Y x 1 d 6 O 8 W c E r x 0 + h p 6 + b D I t 0 n g p a / r 7 H 5 0 E m t 4 Y D O + N 4 z z t v w J e + f r o t K v / E 4 X j v J 3 7 r u 2 T v H 0 q d X V H s m I x g a m a a W j b V 7 n i g 9 p Q 2 q f I B q g R B j R S v Z j 1 0 t B g S D l a Q g c m A Q p F i B V g H B P M T m N o d E T x M m n k d H 9 a 6 b V m R M v U N A Y i v c k z l s O o 8 G p e t B i C F 5 L 2 b 4 g v 2 N M y T v + v d 9 g P p H r q + / Z 5 N R r r n J f X a T n a + 5 d + + w t F w 4 u B 4 H c f n 6 7 h 6 R w d O n 0 3 i 3 j s n k c y s Y I B 0 L c z y V T Z p c U k 3 G t R o H l 8 M / / u B W d 7 v O 2 A S V a m z L i 5 P E h Z 5 e 3 r 9 3 m R + 4 v c k e 0 6 W S / U m 2 F v u B L q e 5 9 N v v 4 r l r P D 7 O n K 1 M r K 0 O t / 4 5 l m C 0 0 V L 5 k D c n 8 K 7 3 n g 3 T p 6 + g L 5 u L w Z 8 w / j 2 3 D L 2 D H n I I D J s j w C + + N g S 6 9 Z n w m P V 8 z 1 F 2 K 6 z y + t m u 6 5 0 b P u 5 h 4 Z C G B n w E C x u / P g n f x o P f v M B T M 9 c x M c + 9 E O 4 e G E W m 4 U y + k f 7 M b O w g J d O P E b r t G Z K c p Q W v 0 B / R z 3 D / o 4 g s h t Z B G l Z N m m 5 n A R S b i N D X y j Q Z g M E / P D w s A 3 W + i g X D T K g M H 1 C l U P + E B r y g z 3 0 v b x m w Q Y H + 3 D s 3 A X r i K i R x v m 8 X o y O j 2 M 1 u Y S 9 3 S O Y J 0 j i 6 i T h 8 y y Q x o 9 1 9 y N B R R O N 9 9 l 4 V 2 k z j x B p t o 8 W N x i I w B N 1 4 o b J X Y j 2 j + L D P / p l e + 5 / L L k O X f P 6 f 5 L y v e V t t 6 C 6 u Y J L 0 2 0 w Z e g v C U x l C r Q o i q y T t I X G A 9 Q d K z A Z 3 S M Q 1 B B N W q r t n j x 6 i m a 1 1 F F g b a k G 4 3 t 1 i Z v I 8 X 5 O V k K 7 y S h Q U v T 8 j S d a P l X S u i a 1 i q x O S x 0 X y o f X b D d 8 O 7 X z 0 q s R d G p H D 5 1 a t 0 b T m U w 4 9 K s a i D 7 B 0 d 0 9 m F / P 8 D w H k q k G r j 8 c x w t n y q i S 6 O y b 8 N F 5 D 6 I 7 G G P j h J H J l 0 w r d 3 V E 6 f x u o E x 6 l s 7 J / r S T t O v f l 1 R G 3 d S A p f L y 7 + 9 L 2 8 + x / e t 3 z t I 1 T v j 4 z C P 9 E f g o Q C V a + x M n l 3 D H 1 f s x 2 e P F 1 F I S P / j + j 2 J t 7 h x 9 k g Q i 7 j 6 c O L a C V D G D D 7 z n / b Q g X j 5 D F G s U 2 H R Z o F Q t / M P p u + u 0 n a z u r L 6 d p K R V 3 o d + j 7 O I B x 5 5 A A s r s y h s l n D p 4 n H M L p 7 F U m o O J 0 6 9 j O X V K U o a s L S w j A 7 6 O U 4 C O d 4 V p 0 x R G V P R V i g v g X C I d C 9 A q t 3 u q X S G 3 I h F I l T c p M Z S X m y r L l K 2 Z q 1 F + S N F l S z x n 9 N L m S G g y w S D g + 2 8 Q f n s Z t 7 D B M n 6 e t 7 C k U T V q X + Q 3 q R r Q v C K K b l o 7 S L 0 t e r 0 o 5 y U p a W Z G e Q r V Q Q o n + r 8 E v 1 T p 5 a X H u u 0 O j 6 o T D / y g V v w t Y c v 8 f p 2 B 9 j f e 7 z v U 7 / 9 9 7 f s V n r n u 2 / G C 8 8 9 y 0 p p d z z k F T q k s C F W h p w + W a Z t M M k i C S w a R / o u M G 1 b I R 6 6 m T 4 L Y E o O x f B R S I Q c 9 V A 5 a W r b j S b / h i f w f Y O + W Z M P S 5 N A E d g C D / N X P n o I q W 5 p c 7 2 X 3 6 V B T g F U Q u h g f l 4 e 1 g B b y c V 7 3 b W H H N 3 n o G b k K x 3 U s Z 5 O l F L L + J / U 3 q 0 G n X d H D m + / Y T c x 1 s D H S a k 6 Y l 2 k f w 5 8 6 W / / k m X 3 o 7 M n g u H B M b z 3 h / 8 t r t x 9 B f 7 T f 7 w P H a S B v / Z r v 4 o v 3 P 8 N D H b 4 M U V K W O R z O v m n Z O X + F y Q 9 g Y v 0 + L X X D m F n f 1 g y g s 9 9 8 w z 2 0 0 / a O c C 2 Q D f + + q G z S A T q u H Z / L 5 a T K b w y r W g H n i i / k 3 U m W K q e a a / w l p v G 8 e X H Z l G j Y C m 1 6 6 9 d R q t X p n + s z F E + Y z G b w 9 t u H 6 T g F + h P Z w h 4 P 3 p H B u n f Z K n l 6 c e x 3 d S p U G Y 9 V u t l b C b p p 1 C Y Y 5 1 x Z t 5 A h L 5 N r V D D K n 0 o A W 1 w a B h F K m u i w 5 T y Y D x k S j s Y 8 C O f K 6 H I / N Y z W R s c V k 9 y h y g k L Z T 8 9 0 g 0 C D 9 l q S s Q 1 l P C z 2 f Y v 2 s v H j r x I q 1 h E C H S m 1 y J s l k p 8 f q w d Z r A z T L S + k u 5 B J 3 0 A 2 m d X E 2 6 E L y / i / 5 c n G 3 q C Y R Q a B V w 9 4 E r E R 0 a x O e / t I x H n j q 1 V Q v f n R z v + + H P / I M 1 d s 9 r D u D k y e P t 7 k Y i X y P U s k z q d B B 6 N Z 5 k l k i H L N A W e F 4 9 + L s E X V T F 4 v D 0 n t 8 L d E I L 3 x F I / F F g Y m N L a 2 w P 6 D I D q f t 2 n h 6 K J D W i e g Q N k X x 8 G + Q U g O l j K V m 7 K 0 h N i Z X q o K Z R h Y g 6 t Q E q 0 A H X 7 B l E h 2 O B V s c N f w 8 5 d b H I R v F h I V l F I u G k b 1 H C u a U K r t j T g d F o A M + d n 6 V G o k N N j X X r D X E 4 q k 6 M B O I 8 P 4 2 6 z 4 u V t Q a e P 0 e L 6 f x u m v c v B c / f m + g j D g 9 0 Y G L I h d 2 J s P m U p x f T B I 4 D 3 r A L 7 l Y J 6 W w d V 0 5 2 I U k 6 1 E W H + 8 s P n b c x O d V f u / K k h N r 0 W a m N m + + A p w 0 k 1 i P P D / t a 2 D k 2 R O X U x I k z V D S 8 z s 7 j s 7 7 j 5 h 5 0 h y K Y X 1 4 2 K n f F w S u t c 8 p B F l A m i 3 C x X T W 2 N z k 0 C g c t Q o r + z f s O v w a / 9 M 2 / Q C w W o 7 9 I W c o U s H N y 1 D q p 5 l d X q C A c i I W 8 J B V U s G z / n l i n + Z Y u t r X o f V d n J 7 K U u + R a F o n O D i y R V U R J / 2 r 1 C q n e I F 5 4 + S Q m d 0 9 i M 5 + z + 3 d R D i J d O 9 D Z 2 4 V H n n s U o / S n Y s w 7 R z o Y d d B H K m X t v A b B k 2 X 7 d g U j 6 C R w X z g 7 i x u O H q C B o E z z k e P h D i r T E L I E 1 U 2 j O x G f H M N g 4 g A + / O k / s v q 4 P L k O X / u G v 0 P 5 5 L D f c N 0 w T p 0 + a Y N q 6 Y 0 k H U + a T 1 K 7 T Y J H I F L w o V k l A k k 0 T x H g A p G s 1 O V g U l K 3 u C V + V l C k w C O f R g 0 o f 8 l a l Q + v D g a L A q 4 w P z a G N b r 1 2 7 Z / a z c 4 h U G C I e D p O u l t Z c H T H P K P K O R e 0 g b F 8 x G C 1 t 3 s 8 5 R 5 O v 0 e C o I / V E a I F x T p v H p p 7 m V J C 6 R O i Y g i l E P o j P d i Z n Y N y x s V L C 5 m k C 9 7 q D w K e N f 1 u z E W 7 b O B 6 Q L r I d J B D U d t H A q S / i V a m F 0 W o F g m e 9 B / p c R 7 l w u b p F a b 2 L M r h u 5 o G J G I F 7 G u T j z 2 7 U t I 5 T Y J p E 1 c m C t g d i n F Z 3 C Q F l b p d 4 r q V n H j o Q T S t A b V C u u J Q n p 5 U s e / m 3 X u c 9 X w t n v 3 4 J q D g 7 j t x o P w V H I Y 7 g o j m y 4 i V 9 b g L z U 5 r 9 0 9 k c A a r V C M 1 L e / t 4 + y U L H u c C 8 t x s L 8 C v x s A x + Z g Q C m s b L O x C g y o R g G + 8 Y Q 8 E W R L a 5 h Z G w Y c 7 N L b G 7 6 f q R 8 b g 0 M M J 9 S s Q I P 6 7 Z M I R d 1 T Z E V B Z l f g b T O Z h O w s R W i F I n H q d D W S F x 8 C F D g B w c H U C L g K H 3 o 5 L 1 q b N d U e g W O S h Y d v L 7 M v J d z G X S R 6 b w w N 4 O R D g K U B q J J S y e m 1 f R 7 s J p K E 3 i d u M B y V Q n U O A F b o S U N 0 g 3 x 0 F + d z a f Q S c V f r q f x 4 X f d i i 9 9 4 8 x 3 Y c f x g R / 5 n e + S A T m K + 3 Z F c H F 6 C q l M B g V q n T w P + U t V O o 1 V C q L C i B p 0 z o V g o 3 d b v X Y 2 r U K / b V u m 7 Y P n K G Z O 0 z O 2 v 1 N q s X K k Z a U 8 W w Q l M y C A 2 u M d y s e A p v P 4 X p b L P u t 6 N q q s m X w g g X 8 7 P z 2 Q y r H d g 8 f H w 7 t v 3 0 1 N S t r F C l 3 L r F E p 1 E l T S o i r h 6 e W 5 / k a Q 3 F h f G A I n / 3 b l w g w j X G 4 8 W s / 9 V H 8 x f 1 P 4 d k T x 8 j f / b j 3 + g Q K f P 6 d k T C f r Y F 5 c v u x 7 m H y 6 x V a u A 4 k c 3 U 8 + O I a 8 2 q X + V 8 j 6 T n 1 j F d f u Q O j P X k M k o Y 2 S h V a h g z L H E W R O P E 2 f f i z B 0 6 3 g c 3 / u s I N f P i N V 5 L m U L j K m / j S o + d R 3 P S Y Y r g 8 K e p i / 8 5 + 7 J i M o k k L 4 3 c F L P 6 S j U b K 7 K U i L S A W 5 G 9 s 2 z I f 0 S O / l K / q B d z k O S r b 0 k I K H m r / X T t 2 M r 8 a S i U p 1 5 p N v 8 j S G s U 7 g + g Z 6 M f K a t J C k u b n Z z A 2 s R P V Q h P e k A c x T 4 h t t E 6 3 I s X S q F + 3 i Y 6 O S L s D l 4 o 2 0 R H C y v o 6 / F 4 f e j o T B E 8 d u W L J O s g 6 O j q M P a m r X G U a C A a N O W l A v l z O m 5 z V C X A n F a j b 5 a U 1 V G + e / C R S 0 m A I / Z E Y z q Z o J Q m s v u 4 e 1 q O D 8 k H 3 g T L W G Q 7 T D 8 1 j L 8 s q z e 0 h + E f H + k h D C e L + A f z E z z + 1 V Y u y U N e 9 4 T 4 T V B 6 q u J 0 T f l w i m J J E f q F Y Z o H V + V A 2 R 6 x W p u + U y Z t T V 6 u U e f O 2 J W m H E B F Q s l Y 8 l L a B Y w J O M D X V X b 7 1 n Q 5 F M K h w U p 4 O 0 j q K i l E / A 5 L O k T R I N v U b v y N 0 7 H c H A e 9 j Z U m w 5 J s I N P Z P z 6 B P 9 q r U o u U I o V n N 2 f Q B N Q 9 b i d d 6 b N R d g b l V W T 2 e / v j x F J 4 4 n j P f Q p / 1 f F 9 9 8 i U s L 6 9 a N z e f F h u Z B v r j i p i v I t m q I V k o Y C T e h Q C V Q i I e w U D / K J 4 5 N r d 1 7 3 + d 1 K K 1 d b E u l t Z W M T k 8 i Y i v w i r R c y a o 1 K r U 6 j 5 8 9 c F n z V / 4 6 D t v x N 3 X D O G 6 g / R J i v Q J 6 E N 5 2 Q 6 7 R y O s t R y W a H F C F L B 3 3 d G P a 3 Z 3 U l h o 8 b q 8 K N H q d H U R q A 1 S q 4 0 c / R l 1 h 9 f R E e l A g P W e J n j j s Q 5 a l S r S 9 G X U / o V C 2 a y R A l c 9 9 M f k T 7 n 5 e W V 9 D a s E w K 6 d u 5 B n f T V Y b 0 p l y s 7 K / L J 1 4 8 8 v L R s l D J H q a d C 3 U a f M t B Q 9 7 8 H C 8 o Y N z 4 Q C L l o m L z I E p p u v k R i t B u V i Z W U D n o 4 g S p t U k L E E d o 6 P 4 d T s F P b 3 j W C d 3 7 m Y h 0 N M h m 3 v I + 3 V I F q J I J J P V u c z P T 9 9 h r 7 o K H y k g a k y L X G g A 5 n K J o k A m Q C V y R j 9 u W a 9 a W N b f Y l O V G i Z N e Y Y 9 Q b J 0 O q Y X p o z l + I j 7 7 s W X / 0 m n V W + d 1 1 x 3 R u N 8 l 1 9 w 0 F y 5 h y m Z 2 Y s x i r H G y q M S C F D 7 T l L L A h 9 q C Y z 1 Q P X W a H N p r t t j d j I E n o L a m V h 7 P M W c E S 9 L r d M O j Q + o 0 g I C W + L F c M n t + u d L L w o o e g c M w G l x A p p V k i D f n Q i N c 1 i G z j m a 7 W N 0 d 9 J U X c T P / i W I x b P x 6 c m a K k p W e 6 V Z N Y m v C n q f S i 8 G 1 c c u h G H R v a g w w t M L V J D s U z y N w y A K h / z k s v 6 z h u H 6 O 4 1 K D B e Z u f G a G c f w U Q H l o C b W c 5 i b W M N M 0 u r v N 7 N B v k H C v U P J D 0 L n 4 b v 5 C v q s 1 x q j b g p H z r X f P 7 O B A U a b I O W D + 9 9 7 V 5 c u 3 8 / K N s 8 O c Z 6 6 c L O H Y c x 3 D u J 6 6 + 8 C n v G f J i / e N o i V w r l A j p I m 9 R T G g j S u l L d B 8 M + 9 E c 9 W J o + S 6 V S x k B f N / K k P X 0 E Z r V V o T W r I u S P o E R L d d W R w 7 Q u G Y t W X y N A o g S B k / W 5 s Z 5 F 3 0 A v U q t p 0 q o s o h 0 x r B L o V b b n o Q N 7 a O k b L L c H f T 0 x + r o t x B M x a 3 P F 3 C X p j / / R 7 3 0 Z J 1 8 5 g 9 / 4 b 7 + D o w e v w 5 H D N + G 2 2 + / G N V f d T h o 5 w L J v Y s f 4 b n u / c / w Q 1 l a m M d T b g 5 n 5 B f O p C l Q S b l L 8 F b b Z K P 2 n S M C L 4 2 c u I k q j k A i Q P L r o P 5 M y V t g + e m Y P W U e D 9 e g k A 5 p O L S P m D 6 I v 1 o 0 L y / M I u t V F H i T L Y F 3 E 4 i Z n a o c i l Y C C d B W c o G g f N 8 u v 6 J o q l W q j S t D T + q 3 n 0 g j x X u 9 + 2 w F 8 8 / F F O D 7 0 6 c + 2 P v L x N + L J b 3 w D s 3 N z y K T T N N W b 9 B 1 K N s Z U q 1 W s p 0 a d E E I 1 J R 5 V B R 1 6 / W 2 r x c + i f s K J R Y x T y A 0 0 E g U B T O D Y S g K a w C T Z k b N H l a p B J R v I V U + h b A 4 t L Q 2 X f i S I 7 C p + Z i W 5 C A L K n d y I N p h e B e f f F V 6 d 4 3 P U M D E Q R Z y V c 3 A n G 5 M c + A K F L E Z K 4 G E l g w K 0 w c b 9 q c M 3 4 r b P f I 1 + B p 9 N A u y s 4 Z 5 b J v D Q E 6 d Z V N 2 z h u s O 7 8 b u b t 3 K R 5 p R x q W V K U z 2 D S N M k y 8 r r Y h 6 D c 4 + 9 j w 1 a o q K 5 n v o 1 P 9 J 4 t M g 5 H V Y B 0 k 4 E r L Z q z k 2 f I U U + 8 a D X Q S z m 7 Q m h o e / d Q 7 X H h 2 Q y 4 k A B d Z J i 9 3 p J B W q F i 2 k K L u x h H E C p M K q l m X p 6 u o j d S 9 g c X U V g 0 P 9 V A K k y t R k i j r J F n I U 0 F n s 3 j m O G n 3 M q U v T F D g / m 6 R B X 7 I T i Z 4 I 1 l d W 0 T f c i / n p Z V q + E H y K z v e 2 c O m V a Y w M 9 c H F t g n Q h 5 m j T 6 I Y P P X g 1 e h r x b v 7 6 B 8 t I B r 3 Y S N Z w p W H 9 h k l 0 3 h S g k 7 + / M q y D a r u 2 r U L A V K 4 f D 4 L N z V / j g o g t Z Y 0 e q 4 x p M 5 4 N 3 b 0 9 u L C z C y f q Y p I K E y g V 3 k v j / U i q l v c S U q u X r + p i / M 4 u H e 3 z R B Q h 1 m R 8 q u x K z d Z h K Q k R O p W 1 K R W P n u G / m 6 c Q H P w 3 h R k l P m d + p C l 3 F 0 t N w H m o u W r Y W B o B K s r 6 6 S B X a b s g 7 y P x s g 0 n 8 v N N u n p 6 y U G 6 h j t 6 k b P Y A 9 c v / j b v 3 H f 0 w 8 + i L m F e Q N T X v F 4 N J e b f H B Z J I F I z l 1 N Q s 9 C y X / S V A g h 1 r 7 j Z 4 v D 4 6 u F 9 Q h E W / p W A q + O N 4 d N N d + i d U r U c N I A 5 j d R o 6 n h 6 W T Z + Y r R M + Q w C T j q Z H A T T G 1 y J 0 E Q M A U m / k Y w G R W 8 X I D 5 / c 9 8 / E P 4 n 7 / 1 6 w R V B f / p 5 / 8 j L k 3 N 4 f s / 9 G M 4 f W Y a n b F R 9 I 9 M Y m W T v k / V h Y d p s a a n 1 p k X J Z D W g B J K 1 T S L t 1 + 3 A 2 F 3 F T u p F T / x 4 Q 8 j m u i h A 1 z A 9 d f d h u u P 3 E V f 4 w j W F l f h C b D s f G Z F B f o o P O f m S 3 T u V X Y 9 8 9 b z f k + S B b P n 4 X m a S d r h K G B o d B C H d 3 X j + g M K e C W F i T d p M Q L w B e j / + Y J k B W U U c 6 S Z / f 1 U U i 4 U k k X W f Q A l s o g Z U o 9 E V G M 0 G j + p 8 t 7 0 i K g U Q 7 R I X g q 4 / J 3 6 Z h G L 9 P e k N H v 7 + l i t P h a b A h I N m v W X Z e n u 7 M X J 0 6 y j r h j 6 C R Y 5 / u E O C i H z K h U 2 T S Y i 9 G m K B O j k j l G s J 9 d Z z h g V y i b C p G G a E J r c S F q v W p G K x + t p 8 v c 4 g q T Z R u V p q f w U S A G f D 2 T + 7 M v H j h O E m p X t 4 P d N i 6 / r i A T I j i j g L v p 9 v K c 6 H l I s i 4 Y l H B 5 S c F K 2 P O m f n 1 S s w 6 f p I f T r Z X l Z t p M X L v C 8 D q z S D 1 N c T Z O g z O b o 2 1 G + 1 B y q m 2 S x i i M 7 j 6 I 3 M Y z V 5 B z K L I 9 f g k U J l 3 x r V r F i O j U n S 5 T O e v t Y X j G G Y i F P I D l N u a w r X M r l R i I S R 5 F 1 W S 9 W 4 J q c 3 H f f w t I C 0 k n 1 5 F G D y G d S K B E P 9 d 7 J s V M k R D t K X E G L i r U q q 2 Q m M K q n b U t k Y 0 s C h k A m W R I g q C F a d F S b A o + S v r e L 2 P B V + V U 6 l 6 A Q + J S n Q K L r W P g m z b T 8 u v Z U d o F p G z h 8 T 2 n U a X b q d y U X n j z 2 M j L J E 1 i a P 4 N v P P L X m F s + h 0 c e / Q I b L I c 8 / Y f k x q I M L a p E 9 V c e m 7 F r Z C F U j h u v G M C Z q S y G Y y U s p 9 c w O N Z F L T 2 F u c X z Z K B Z X J o 9 i f n Z V 3 D x 0 k t 0 x g v E N O l Y K E r q k M G T 3 9 7 A + 9 8 w j r H h K M + l p j V K Z o X 6 r v R 7 / / W X 8 P K L z 1 L Z U O M G m h j s C m N 2 Z g 4 / + O H 3 s B R O K o I g n W I F s n o x Q m d Z U S H 0 v y m w m p S p 2 c 7 0 l 8 J N b D a p g U n f t G b G y s I y u n u 6 E K O A h 6 l B i + q J J D 2 b p W b v 6 + 9 j d b J e e R z a t R 8 n z p I O U u D T p C v y h T p o t e Y W l z A 2 0 m 8 9 m P F Q A h F a y W I x Z z 2 m 4 Y i X t L D P q J 7 a r V E n Y C k f b r Z N h A 6 6 O h z K x R r B l j D L K f l I Z z Y w R P / E S Y A 4 x D 4 o c C e n L 5 D p F D F C J X V + a p b a n m A I B w k O + e N 1 + q n r p M 7 r v M Z L a 0 F K R S v t p X + 1 W W n Q G n l N u e s Z N G k w 7 A k a u 5 l e W 8 J Q B y 0 y 2 1 I K S n O l 1 C P X S f C t l T K o F O g r B g L W i 6 c B X A 8 F R n O + 1 t b m s b I x C x J D k 1 H V o c B k U 4 j I N m q S Z 1 o / R W C I + v m p 1 N U 7 H a f l V o e b / D b l p C N P S + + k V V 9 M b h B Q B 4 7 c J 8 t U E J B o I h V Y K Q C p 8 F X N X z K L I + z y Z t S s 6 j L X n C U F S M p / M n D w R k q i E t I 8 b c B Q N O j v 6 F o J q w Z w D T h O 6 g 3 m q c O u E p D 0 x 4 o y u P D V 0 K h e J L a O Y s A 0 P U P 3 M P B t H Z J T 8 z 0 u Q 5 Q 0 t o t a 7 V 3 3 T t D K 5 F B q 8 q F Z y 1 7 e M 0 Q / I k M 6 o a B I 3 T t K Q f 3 z B y 6 Z t T D w M y m c Z 2 E p j 6 P 7 + z A x 3 o s u U i d f 0 N / 2 5 V j O Z k 2 L q A R Y J o d F B D R c L d Z B E x s b G 5 j s 7 U N X N / 2 0 W o n + m A P D Q b f 5 J c m S R l d E O J T s C f H A Q 4 9 Q a d V A a B i l v u 3 a S U w M 9 + E v / u Y R H J g c w j P H X 2 Q 1 a I D a Q f 8 1 j 5 R 1 T 9 P a 6 D n 8 A Q O W e q 0 a 6 o k q a D 0 O L S 7 T M m d b A 6 V x a u h Q I G y a d G J y A s t r K z y f m p / P P r u 6 j H 4 K t C N f w v j Y i P U S u k m d h u j I r 6 5 m 1 a k H h 5 s g 8 n R g 1 8 Q + W r Y W J o b 2 Y H Z + m V T H a f P d I g S C B l h P v H y K F j S A R K w X m Y 0 a b r v x T q w s Z T A + v A / 9 n Z O k g e f R Q U o a 8 A Y w u 7 i A a w 8 e R m 9 3 P 1 4 + f Z r 0 z o X u r i 6 b U t L V m b C e w G i k g 6 B 1 o Z e K Y J X l i x A U p X K F S q L D e v n F g j Q G 2 t 8 V N 0 2 a L + W x c 2 Q X i u U 8 0 q s b F H 4 X J v q H k K m U k N r M 0 t q F b J x K n R M 0 k 6 i z f i R 1 6 p p X 7 1 9 D 6 w Z Q 2 a s z R F T V Q V B o z E k K w e E P 8 V 5 i X B q Y D p G q F m n B 4 6 h Q E W m 2 t C 3 p o F 5 C W U a t a c K c L b B 2 b N f B + x T g a i f Q F x B I X o 1 6 4 A M I t X I w B S Y 5 Z 2 o 4 d T 5 s D 9 L q I e 3 Q Z / 7 J B 7 I o B X L R N h 3 k t 7 y p B J J q w C b 5 0 a M z M B n F s 9 f 2 7 x I 3 D 6 + T 0 m C O F p j a D j t q X 6 7 A R 6 1 w Q + l g O S h u O p Q D y y T z P D 4 A 7 O z z U P h o R d n g C s q U M 1 r n N f V c i T m S q 2 / S A v h 6 8 P m H j 5 M m + M 3 S K e m V V U M L n M f r j n Z i c m K / T S O X w D c b F V Q J D i m c l o u m 3 U H l w A p U I G e R j d O i g 1 q q l x B l e V u s t z A F q O l u 4 N n j G 6 i p p 2 k b s W 0 1 Y M + p 3 v V q K 4 j r D g z g R 9 / 8 W v x / D z 6 E 1 1 y 9 k 7 R s B r E Y f Q I q k g C p U F n t o N p g o 2 e o J I I E u O I l F Y v W p N k K x y O 4 9 4 Y b 6 Q 8 V L M Q m n d Z E R 0 3 / p o + 4 l q I 1 X Y C H 2 r 2 Q p 0 m m w M 3 N L 6 G 3 c w A L A g b P d 7 j Z v g T R k j p k i K Y o f Z P 0 + i r 8 E Q / K t Q z e f e M N e O L M K 7 S G + f Y K R r S a + W I Z A f p L / Q S E V o o K 0 N / Y r K X w y v F v 4 x 3 X X I e / f v R v K A e K 1 d M c M y 2 i w r b p 6 s V m v g D V X G 9 n N x w B W h y W s b u 7 1 z o 6 F B 3 R 2 d W J M H 2 0 t X w a + / b v t 4 m J 0 / N z p J M x 5 L P q G q d P n I g i R V p p V o I K f 2 F 5 G a N j O y h z L a w t r 2 G T y q Y n 2 o 2 I z 4 N M d h 3 z P D f R y / u R l s Z o 2 U R z 5 Z v 5 K R d o d h A o Z V x 5 4 E b r X K p W 1 a u d N x 8 p I B + W i s y j q H 1 e 2 0 F a V y o W r P X c b B s p o T x / V + U p s r 0 j H G W j 1 u E a m t h 7 X 5 v i b R o 3 V a S u H D o D l G R Z g s 5 D q F b S 9 + 3 5 S 2 x Q A U Z f s t L 0 2 Z I s D J N 9 3 r I e L V 1 r 5 7 T B x D f f O Z h 0 l r 3 j Z 5 0 j s D k j Y e s h V B J / l U D Z f S n 4 y t Y o 8 d Z 7 p Y O 7 + 3 H V a A w J d b F q K S 8 P r 6 F z q m k L 5 6 f z + M Z L S z g 7 V 8 G l h Q J O T a 9 R E J S 3 y u h B x F 3 G u + 7 c j z u u D u P o 3 j 5 W o J 6 d m s n d b / N 1 r r 7 y J v T G x 6 k g / E i t U 4 g D v d g 5 f g T Z N L W S i 0 B l I T Q 1 P 7 N Z t O 7 4 F B 3 s Q r U L p 5 d I B S j c 3 5 v + x 2 / + G r 7 5 9 f s R 9 d V w 6 9 F h P P v i c V p N M g T S l V K p g A R p m 5 M U p M I G E o d S x I f a Q u N 9 E h j d a 3 J o B 7 V l 3 S b m F S s t R D v i Z k h j f C U X w l B P v z n h o j r y N y q 0 N P H o E F Z W W C Y + 8 / x S C p 0 9 Q 0 i m N 1 j f B C 4 Z S p V C 2 9 3 d a Y v p K J x n c 7 O A c x T I x a k L p E o t r K + l E Y 9 E M E 9 6 q f b Q z A G 3 I 4 T F + Q V a l g j z 8 W A 6 t 0 Y f 0 m W d W v 6 Q z 7 q X N b 1 D Z a + T 1 a h T 5 8 V X j m N x a c k c / L W l N a T X N k z p x m h Z S 0 U q p k C U 9 0 o R I K s m v E F q f i 9 Z A b 1 3 0 i 8 y A y o 2 N o Y p u S t 2 E 0 y U G 1 l u T U S U 8 p D i K 5 G a 6 r M m D m o g m g U m a C j H r E g t q e N g n W o g z c 1 8 C s U N J N c W M b 2 6 S A V F Y N B S u Y k F y a F f v c u 0 S M l i 1 n x S j T 3 V q w p m I F a o a N W Z 5 i M 4 h R u L K 7 3 x 3 n e 1 L G K c G V g E h C g d N a B R P R Z U i F Z E g n w p A w n / 6 b 2 S H k S U 6 9 W x J 1 E 6 J v l S o n D W U c F i y b J I M F q k Q 2 a h e J 7 9 t o U G 5 S N k y O K 0 a K G c d D Y d m i j G 9 w K T r m k v 1 C I a S Y 3 P c y V g m u Y s u q g O j x C 1 S r e n S s 3 W y f u V q F 1 b p E 7 k 0 L Q 6 0 h x 2 P m 9 z e d J H H + / x q X d d T c 3 Z o B Z f g Z f 1 4 H E E q B d a S L N x C 7 Q 0 9 O R Y y W U M 9 g 6 j k F t F g 5 Z P 4 1 F e C q a s c L a U s / w 0 J a P P H 8 Z X v z W H j U 0 + w 9 b z f W 8 i H n B o o g s j M d m e G v 0 I + o l 0 g t l 0 C J N y e E n 3 q r R 4 O V o C b y B C K 0 W 9 L s v N e v T y Q b R o S Z 1 C p u k x X Y k Y s t k M E g n S J g r b x O A w Q U 6 g + Z w o J L M o U Y G J v q y v J 1 X R 1 k k g L p D J Z 8 z P W l 1 d N S f c J z + V w h U N R Y y V J P o H r H N K i 6 m o e 1 q y U a u 4 8 S v 3 / X c s 0 i r 0 U u v / 7 z / 7 C 7 z v + 9 7 J d v L T G q 6 y P G X 8 8 V / 8 I T 7 2 k U / j F / 7 9 j 1 I u q q S S 3 d a 2 4 m y b m v h J P + z S w q J F U m g o x u M O U g l 0 s G 2 d 2 E i v Y 2 R g k B Y r h u M n X 0 Z 3 r J t U v d s s Q T p L 4 O W y B A Q f g + U f 7 R 2 g S 1 J h 3 W x i t H 8 Q k y M j m F t b J h j D B O M a X M y / g 4 K u H j g J f a 1 V g 5 / t p u l A C s I N k N F o H p U G s D X 3 S d N F B L R 5 + n G 9 0 Q T l x Y U I 2 7 d A H 8 5 D B a G 2 7 W c d d y T i W G e d q b 5 F 9 W N d C R o j T X o k g 5 N o X 3 n b G 1 v b F M / i 8 l i Z 2 w B R T 5 6 S a K C 4 r T o m d I 4 E 2 4 4 t 0 L V D g C i g A o m A J G D p e 4 3 / 0 K x r F R 2 z T s y H a L P r 5 M x L A 7 T T l h 8 j U B F M 8 l G 0 g K H A U t n M 8 1 r R O 5 5 A i t W O j B A d V J f 2 d w u s B u S U k e i U w m 1 a F E x T A v 9 E E u i b r L w j k 9 0 4 f W k W 7 7 1 t k h V Y I I 3 o w 3 p x B T 0 h a l w + d 8 A V Z q O 0 p 2 s r U j p b y C J O S p B h o 6 q R a / R r v v w 4 a Q K 9 o 5 a z v S b C 9 y a B + v Y r h 7 C Z n k G 8 M 4 w e z d j l M z d I L b W + X I T U Q X P B 5 l Y W 6 f h W + M h + y 1 v d 0 3 K B B Y Y o Q V u g n 6 B Q G h / 5 u y Z 5 7 h + f x M k L 5 y i 0 F f T 3 s d z J N b z + r r v o o 2 h O k h / f e v k l 0 7 z 7 9 + 2 3 8 S L 5 b w V a x J A v T K u Y o 3 J y o I + + V Y 3 3 d A V d C P q C d L Z L d G V 1 R 6 c N 1 m q A V F 3 q 6 t X T b G K N c 6 m D R L F 5 G t i d n p 6 z K P j x 3 R M o p f N Y o o U Z G R 8 z X 0 7 t p m 5 z d W V v U p B j w Q h 9 j r Z y V i d A J r 2 J f L W I I / v 3 s e 3 U u Q U c P 3 u O A t t D m W w P L o t J 7 d + x H 6 d O n U a U Z d x / 6 F Z 8 / e s P Y 3 C 0 G 7 t 3 9 N s S D I 0 q l V S r P U t c b o e m w o c C Q V J w L x b m p z D R y 7 r n 9 6 W y l I 5 b h g t e P r u s e Z b s o M l 7 + X l u i m 0 b d o f Q G U u Y g v H Q Y j s J Q v W k F u m 3 D g w M m G z J T d I S A 5 s 8 X + 6 J q 3 N g / D 6 z S C y w w K S T 9 N l A J W 1 A A A g k M t d m p X Q O B c O A p G M b T F v g I v w o N L q W 5 6 k X T z 9 u 5 S t L w T d W u Z Y s D 9 Y d K 9 S 0 m E S G h X J T w J S a l a K U q l k 3 V T A v Y L b M n 3 + a Q v F 3 L M D W Z 7 1 Y U d o o b V / 7 v e d e l l z U j h K b F O k Q q x / H 5 p M 4 P 1 e g M 0 7 l Q l 7 t j 8 Q Q 9 8 d J 0 b p o M f z Y L N W R C P e i d 3 w H N l I r f B 4 X n e x O p M r k 7 c k M F Q g d X r W U p f Z 9 a x R M C c r u X i c O 7 x / G y l o G I 4 M J C q Z G P x r I 5 T K s c / W i g o K c p 8 W l P 0 T h c 9 s M U i k S N 4 W g i L X 1 Z V r S E g W 7 S m s S w N j o I O u e C p F / U V K o w Y F e 9 P R 0 Y p j f 2 8 I 4 s k K p L H b u 2 A k f F c H S 4 p y N q e S p 7 V f o c 1 S o 5 Q d I D x u V B u Z m F 1 H M 0 5 f O 0 1 e s s 5 b Z T m v 0 t T S N w k n n e F N d 1 W y L 0 Y F + C m q L d J K C z o r W c n F m W a n l S 6 S J F 6 d n S D l 7 W I 4 u W y R H 6 l k C a E P V v F 6 d D z Y / z t m k l a e v S I s 0 O j 6 M j m i Y i g j I s r z 5 X A G D t L Y X Z q d M i K X U 1 Q G i 7 n l / w G n U 7 s L U e T 4 7 6 O v k S E V D Z D Z s R 4 K 2 z L x 7 4 l 1 E K 2 X S 1 U I H r X w y m 0 Z P d 4 8 p 2 x q f W e t h Z P J 5 o 9 e i q P M b K 7 S I o s t s D d Z b g v S u T I D 7 a U G 1 4 J D X o t J 5 M z K k I M 9 R R 1 F n Z 2 e 7 V 5 L W v b u n D y u k s a 5 4 z / B 9 2 5 Z J o L L 5 T H w o d R H q s + L z J M A C x K s + E 5 M B S K 8 S H I F P I F H D s + K 1 y q g W 1 5 B U S 5 z s G o G J S S v 4 K F l e e q 9 / u p b n m v x T u 1 g E c J P O v v B H y 6 F R G 2 n J d k e E 9 D Q B R S 2 i 1 + / l c c r / o x / 4 E O b n Z n j L K g X U S Y c x j K H e 3 v b g N K 2 s 3 W c r y R q 4 H X V Q t v H 2 e 3 b j 6 i N d u H J H H D d e M Y K p p Q X z V 7 r C c d 6 G G h 0 p V K p 5 u O j I r 2 b n 6 E O t W A B n n b 8 5 v S x 3 I 4 + D E z 0 4 d S F t 5 V b M o Z Y 8 c z v r e O u t E z g 6 6 M a u 8 Q T 9 q i J u v + 4 e 7 N p z F U Z G j t C v c J F C T O L 8 u Q 1 c e f R W 7 N 1 / E 6 n F C N 4 0 F s c T 0 7 P G / b U g i Y Y 0 P v 7 B f 4 v X 3 v l m / O g P / w Q + 9 2 d / g 5 / 7 i f 9 M D R v D 1 P Q 8 N X 4 Y v / x L v 4 7 j L 5 3 F S M 8 E z p 6 d J 7 8 P 4 D / + / G / g 2 a c f t K 7 n w N b A s d a v k 5 V 3 B 5 3 o 6 q G V j A e Q 6 K b v 5 n f Y 2 F S V g u g l Y B U j R 6 n A j 7 7 t 3 X j y 7 B l 0 9 v e Z f 6 S A U S + b X W E 5 U k Z h + j 8 b t J T x R C f K t G D r p K F F U m Z J g M f r p T K g Y q I V E 6 D K 9 N f V c S U A q s N I S y / b I C y V 1 Q Y B L M u i s S f N n R K V c v N 6 d Y z 1 E a S K 2 1 N 0 e q 1 Y w Q J 9 r 9 3 j g 2 a 9 1 2 l d Y h 0 x X s r f m L + L g q 8 h H i n j A q 2 H x p q C f G Y / K W G I v + V z Z c p g l Z Y x a W N t H Q Q r 3 W 4 o x l B u j z q 1 w u E Y z 9 v g s 7 Z Q o T x q G l C P / F I y n 5 D k j 8 w r L g p I P 7 R I J a R n d + w 8 c n N L g 2 I G J l 4 o y y T Y S P t b b J W s E t / L 4 R K 4 T A i 3 r J F Z H Q O C B E e d B j S z + k 6 j 8 f x O Z t q s i N 7 z G q 2 e s 0 0 n i S K r b O b W f r 9 l t T Q g q v U Y W t Q I T Z f 8 K F J N q S G d y n w 0 X q D y K e r Y w p d 0 v + 1 k 5 k y g I o U j Y G U J t c a 1 5 t J o O S l 1 w x + 9 + l p 8 7 Z v f Y J 7 t + 2 n h j v e 8 K Y F E q B / N q p S D A 9 l q 1 g b x l g g o j c x 3 R b q l T L F E G u V g h c f D b Y U h X 4 Z 3 Q o 6 0 t O m M Y 3 Y t i N M X Z + A n n b r 7 h n G z P p p S n 6 2 v 2 T p w 6 v Z e X 9 + g M + 6 j o P v N G o g 2 e S M B m 9 6 Q y x a w d + 8 + o 2 g K M l X w 5 9 T M D J 9 W i z 2 W r S v 8 j t v e g F t v f g 3 L W c G v / d p / o c B T E 1 B A P v l D n 8 L 9 X / 0 S F U Y V A 9 3 d e P 7 Z l 0 m 9 x q z L f G M j i Z u u P Y I X T z 5 H o W 5 H X W d J j z y 8 r k Q L t p L c Q H d f L 8 b H x v D c c 8 8 J A q R x I X z s w 5 / G 5 / 7 0 c 9 Y h I E v Z T 8 s U p b V q U Q E 8 + s L 9 B D A p E N u z k 5 p 9 P Z 0 i l d u 0 H j u 1 c a l Q s O k W O 3 b u k t u E R 5 5 4 F o r o v / L I E c w t L 9 k z g R p f J D b s b 6 9 q R O / Y J h s q X k 8 W S c v G F S l / P n 7 W k t i r t O L h j p D 5 Y h 1 s / 9 M X p w m o E W R Z / 5 l i H Z P D u 8 k Y 5 q z H 1 1 G t I 8 y 2 y 1 O 2 g 5 S b N P 2 7 A I E q O d O s b 4 m T N x i E k x R x M b W K G I G i m b o N t q k N 9 1 A 8 U r S u A b Z Z m X X t d a p H G M w z Z A b A z 7 x S q S I O H T y A N d Z f j o C u s w y O s U M 3 t r a 7 t 9 W 7 Z 5 a I h 2 6 o O D 4 J p b r L t + X 2 V T D p w 9 a r R N O A w o L r s 0 C k C n i V 9 u h 7 V o x l + u p 3 2 7 1 s s k K y P j y H h y U 2 l C y D f c / 7 b 8 m + k M L K I k W i i V U P n x x d p W 1 Q t f 9 X E l j 1 f / t 3 r e G g c w R o J Y 0 9 K V b v 5 m v G M d 6 3 y c p q W V z X 7 N o 6 n j + V w v n p L O p s z G v 2 k S K Q 1 s z M L S N b B j 7 8 t h v x B 1 9 4 h r d V r 9 t W W f 9 O c u D e G w d Z h x l 0 q Y G q d I i p C d V D F G U D + 3 1 R 1 q s T h w 7 v w 6 X Z 8 1 h c W M b e X Y c I n F n s 2 b M D j z / x q N V b T 1 c X K U o 3 F l a X b L x F c 8 F y u R S 6 F S V f o o a k M N D l s o 0 X O j r j F D 4 H 8 1 q h g q A / V n e S p i m i W o q s j q E R O v D U 6 F J W S 5 k k y p s U y M 4 Y c n z e A B V O V Z 2 i D v o N G z n 4 / V R Y t O y r a y l a H x 8 V h x u d t F x 9 9 M v q 1 C q t E u l g p U U f r I 7 5 2 Y s 2 n t Y / N k i h p z W g k n F T E U g w U 9 T a f v h Q p K J V x P i K p n S w 7 d S 1 L w Y i X 6 t B a 1 i h P 6 X x t A 4 C N c D 2 9 l D 5 S X k o a S h A q x e p F z X H 7 z o T M Y K p a N P l O 2 h 5 F R O o V a M 2 a I F G E t 1 I k w r P b p A u 0 u p c d X g 3 2 9 V l w C t S M W u m Q G k j g 5 1 D g 1 S A V R Q o j x 5 0 4 u C B A 9 g k Y K Y u n E C 1 S V + S f 1 F S Y / E v y V B R g 7 u S G 8 q h L J e / R Q X N 5 6 v 7 X Q j T 4 q 2 R u g + S 2 k o U C 2 w D V 7 h r 8 D 5 p A + t p Y 1 K H n I S i T m S 7 L T y F O l i W h h k K T G y V N s 0 T m C R U f C / L 5 W w S j L x O 3 0 v w L T u d J 0 D Y + U 1 W Z B s 4 G t y 1 E 2 S Z Z F U u l 8 1 2 f z j P I a h 0 L Q u p V 6 1 S J K v E T J n l d 6 4 x c P M w E P N z + 1 B J V I B 2 0 p r h T q o X 4 b K m c v L 6 D 7 3 1 S v R F v X j 6 2 A K F u Y D u R B R l 3 v v x F 5 Y N y D o W 1 0 t Y T p Z R o l A 1 K R 4 v n V 5 l v s z l 8 v J + T 5 J l 3 D X A s w h 4 l U i b I 3 T F O 2 0 g M Z f L 4 + 7 X v B 1 P P / M U X n v 3 m 3 D n b f e a E O + j V Z q Z m 8 a 7 3 / N B f P H + v 8 U H P / A x P P T g I 3 T y L 6 J I e q X F T l g R 6 I z 3 k 7 Y 2 c e 9 r X m s 7 c W Q z G p t J 4 M C e Q 7 j j r j f i + u t v w o v P P 2 / + l O Z D V e g D h M L U / h T y S r 2 C c 1 O z 1 g O m 4 t d K d P D H 9 u H e 1 7 8 L l 8 5 f Q j F d R n d X L 6 1 I B 0 b 7 e + j 0 B z B C e k d 1 Q K v g x x p 9 x e 5 4 N w J k D t 0 9 U f S z v h y 0 K u q u d l D 5 a B 3 x T f o m V + 7 b g 3 w y h T 7 S r 7 r a m I o x Q G s s B a A x R g V a s y F t 6 r s 6 D s J U N F q a O 0 v f c y W / g Z X V N S q Y 3 V h a E D t Q x w X p M G l n L M D r e U 0 i 1 G H d 1 O r Q 0 M R C J 6 2 n l l + b X 9 M 6 G T V o S b D x k W 5 c n F 3 G 2 M g E r X H N 1 o b v C U d I S 4 O o M D 8 P l Y Z L g 7 i d G q D d t G W a w 4 E Y k p l Z t r v W d 2 r S e N K w i G q T H W k Y x S / Z k 0 J 3 h T E w O E k W M E m F N 4 y 7 D x 3 A V 5 9 + S D / Z w j O O / r 3 X U N 7 b V E y C K 0 D p s y y E v m u Q + 5 r Q y j J J Y r Z B J H D x f A F D 3 0 s A N d e E y o b v 1 W L M j 0 e L D 0 + Y G k V S L 5 z O 2 5 b I b c v S p o X 8 x / x k T d R Q s k r y l 2 Q h 9 b 3 5 T n b I s h G g V A l 2 v Z k v X c z y / A P J s m f l 1 A n e A x P 9 W F 4 6 w w a J Y 3 X T S 0 B r g J Y l r B f 4 G r w M h k o q 5 3 d / 8 w 8 l Z 9 P H 0 1 k u V x 5 v u W m U w l S w 8 b C o P 2 T O d E a z S K k U 5 K 9 6 6 Y N F 2 M B 5 8 m 6 X x 4 E I K d P 8 0 j y p Q 9 a U V 9 C d 4 J 2 b 1 N p 0 r N 0 t 9 P L 3 j V w O G f o o A o i 7 F c K u X S O Y n Z 9 B p l C l 7 x A 2 6 6 U J f o o W K N B h 1 s B r l a 0 8 P 3 M J V x w 6 i E u X p u g D 0 C c K d 9 B B X 0 M k T r / B G a I 1 q M I T j K P A s r z 9 9 e / A s 9 / 6 B i k Y 6 4 r V n K I f 5 A + H M D U 3 Z 9 Z q b S N l y y A c 3 r 8 P u 0 Y n j A K f I h j V y 6 c V d U s F A p x C + 4 n b 3 4 Q / / N u / h K A 7 1 D O E t c w y N F F Q U Q v q c P F Q o c r F U M M 0 a L 1 l i a 4 e G 8 e F T B q u p h P r m R U + c 5 d 1 6 3 v d W u R f y 5 6 V z c L L e q k s i p 1 U w L Q 6 D P o G x v G G 1 7 0 V n d F u 3 r 8 H H / v k B / n M V y N F Y H / / B 3 8 I O 8 Z 3 4 E 3 v f w O u O T y K j W w R E f q R m u 0 t v 8 z l D N A H U + 8 l 2 4 J y W i x W z c 9 b W 0 9 i f L D f Z E y T N D X D Q r I d D 4 a g p d g c T T / u v P N N P H 8 T x 0 8 / j g 4 C e y G 1 D l e o s / 8 + g U h W h C J v h d d 7 A a h J b a L 3 J u h 8 N c n U b y b I b U E z S 6 D v 9 L u Q R P O 5 P X 3 B g G B d 7 x L M t u B L U J R P 2 z I p D 1 k X / q a 3 / N 7 Z q s J B j a b B T A O T z u X l W m 5 M I U j G v e 3 k r W T U 7 7 L P / 0 B q L 5 j p I h X J o V I L I c u H d h N M C u l 3 K 0 s C m R n Z u f a 6 z T O 3 v / p H k n r h 9 F j R c B a 3 H Y x S 4 D X g G 4 Q W s F R d + e g j K P h U D V g m h c y T m m h m 6 T K 5 9 / z y G j 8 X b O 7 V k M Z g q I 3 d X l I q d Y n 7 N T N 1 j d p 8 k 8 5 4 k u 5 d F T 3 x K I 5 c e Q T v e 9 + H 8 d W v / x X S 6 V W s 5 d Y x O t B D j a x p D 1 k W v Y H e r k 4 6 4 x n 0 9 n T j 7 K U 5 7 K f l E P V 6 + Z V j O H L 4 E L r D c S x n N o w B u F i e d 9 5 + N 5 5 + 5 R m W U d P Y P d j I p B A n 7 V T d 1 y h Q a v r O 7 k 4 6 7 f T B K N R a T 0 / d 5 1 I G Y T n q N K J 9 / Q O k X R t 4 9 s I l t m H Q f u / p H S D I q b A p B 9 q 4 Q M N d S 6 t L q L G d t Y i n h z Q y R u u 1 X i p a a F A 8 N g g t 4 e W l c l a / V n G z S E r W 9 u s V V 1 h j P W r e 1 1 q x g P n 1 J X R S Y S V T a 9 i / 9 y b 8 8 R / + H t w B N 1 Y X 5 5 E s s N 6 q a T x 9 6 t v 4 0 o N / T T Y S w e c / / z C u u / q Q s Z U i K a A 6 4 j Q r 1 0 M K q Z 4 / S a r o d p D l 8 V I h a Q E e T W Z M F / M m r x G W 1 0 2 F 3 t E R R 6 t Y 5 r U Z p E t J K k 6 t 2 + / A Y J T U O 0 j K 1 / a L J H R 0 3 O n 0 q y d M 3 F u f D V y 8 k Y F I 7 / l q Q r 7 9 q m t l S Y h q C 5 6 U B e H N 7 U + g Y X 6 i o L y A R 9 u K 2 C x d e 9 e m R f a e 2 t S W C u P h I q + 3 g U x m p 4 B G 6 6 0 x Q D J v U h 9 d I A y 2 p Z 2 H v t P r P w k s l W o L o P Y q A s f v 7 D r l t Z W 2 w O R j A / b 1 h F A t r N v M T s g 5 t g 3 V 2 v f x s A l u O j K J N 1 z d T e c 4 S C o U Q I H + T o R 0 p 5 p r L 0 P c 0 9 t v A l i n R t S u F B p 8 V e e I x m Y q h T o 1 P r W w g m C H x p B N Z 2 T M U S 1 X c f T K q 7 B J b a m x m w Q p o 6 K b b 9 x 3 C H H S o H o j h / s f + K q F w m h J g v 7 e X r h r T Z v C o O d S J 4 4 t c 2 a 9 Z i m M 0 2 8 o 0 d e h b G D X 5 J U o E C z l M p + D F l q R 1 D k K z n q + h n R u A 1 c d v Q 2 T O 3 d i c H i E 9 G 8 A Z 0 9 d w H / 4 h V / F Y 0 9 8 D b / x K 3 + O J 5 9 4 H H V e 1 5 k Y w g 9 + 7 E f w z H N P U T C L 5 g M e 3 n 8 N D u / V b h b 0 k 1 y s C y o v j Q G V i z k s b a x a Z I Q Y R p V l S y V z l I s G 3 n D v h 9 G s + b G 4 V C S l H c D 4 2 A 4 8 8 / w z 6 I 4 l r E N J / U Q K c J V g a x x U V r 5 p 6 6 M H r P N A z + + m 6 T h 3 4 X m z X s 9 / + 0 k q B T 4 r 7 y v Z 9 d P X 8 Z E f 5 s s F H L h y H N V S i U A v U L G W C J 4 W / C y D 0 + c 1 Z q B h B r O G V G a J K C l r q U K R r y P M d g + q 8 t h u G b Z H R y Q M j Q J r W v 4 T z 7 5 g 9 a 8 Q r g q V p S u Q 6 L 9 P w r F t m R Q h I c v C L 9 q C z v / N O u k d X 7 f B Z J / 5 K i C 1 3 4 s G y o x v X U v f S + u G 2 7 l 2 + l Z + / L 0 N x n Y e k u 7 2 / d q n a T l e r V 5 q 5 / C L O i u p T R U 1 f q U L B E q B f A v Q b b T q l k z 6 7 z J g / L O S C t A G 5 l C C v J 6 a s d Y o 4 5 5 r R r F n R w B z c 2 u E j w a b v 5 M + 9 o 7 D i C C N f I X q W R X P B s 7 V a F k I u g h 9 A y V p 1 B x B Z h 0 / V B p a V k B d x R 3 B H g J l A I N D I 5 g Y H r c R + 3 h H L + 6 6 / Q 1 4 z Z 1 v x N j o L s Q T A 9 i z 6 w o K 9 S W 8 7 1 0 f x N P k 6 r s n d t g y Y K V q n p w / Y 2 D s Z O N 3 d d G / o R C t b S T t v n 6 P 5 i b 5 S O V I Z a n U M t m 8 x c r 9 9 I / / J z z 6 6 B O 4 4 o o b 8 e a 3 v B n f + t a T + K l / + 3 O 4 / d Y 7 L H b t x u t v x + Z m A 4 8 / / i T y u Q y u u + 5 6 / M 3 n / w Z Z W s i v P f A A Q a G N z g S M K h 5 4 / C t Y 2 d j A w u y i r d v 4 / I v P E x j T p P d l i 8 6 O 0 S e b X b 5 E y + o 0 a 6 v t c s q N E h Z W 5 q l U O m i d n L h w 8 R R m l q d Y 1 1 U M j A 5 T G d R 5 3 1 W U m x R m C r i z q k 5 7 u Q L 0 w e X H U C a 0 p L R C 5 W Q t I g S p J o V q r Q s n w e M i w H w K V w p 4 E K S l K 2 b p Z 1 F E / G 5 a n K J m H v f R 5 7 w B H a E u 7 N t 1 E M f P X 8 D P 3 n s b X m G 9 2 T g g l X 2 E t L i Q K 9 N y N W k h y S x Y t o 1 s 2 m b 7 S g Q 7 g l F a y B S b v I m V t T I i B F i A x i T M V 0 d i x 5 X E S b u L W S a 3 D R 0 W k I i 1 y Y E S B E q r B E k r E E k D a n K g B F 4 A M / D w v a 4 X i C Q 0 r R q 1 u Y s a k N 8 5 m c d 2 d 7 t o l a 6 R w 2 7 X s 0 I M F J d L q T o h S P l k s R x s G G e L D i 9 B o 7 G G h p t U g J p C x b L u c 9 1 f 4 D J s t g F m f s z / Z V K Z t C X l L / y b T 1 G r 9 + L 8 u f N 4 8 d i L v M U s K z l G L R V C q u z E E 9 8 6 j h 0 7 o 5 g c p F D w n i W C S S u g K i h W 8 4 W 0 7 5 E W t l G Q p a i b B i H F + 9 s r 5 G r 8 z I 0 O W p z y Z h 4 V 0 j n + Q D B F E W D 9 F P h + k + 2 g q R H p f J 7 P J E p K K 0 J 6 q A H j K w 4 e R K v S x I s n X y Q 1 D O L g g X 3 W R o q I 8 B B Q m s B X Z l k 6 4 y G c n 5 r H M J 9 j d W 3 d 4 t F C E S / 8 t F q n T h 0 n P Z w k e X B T Y N v t K 1 q n q O w s g a c d O e S r d c Z E G 3 O I k W b O L y 1 Z b K E W / N S 4 k s a 0 z k 1 d w s / 9 2 / + K x w n K E y + / g B / 7 0 Z / E S y + 8 g O e f e w Y / + Z P 3 o b u 7 B 7 / w C z + J d d Z F T 9 8 Q 1 t e m + f 1 / w r / / l X + D 0 i Z 9 S t a 3 d b 2 T p l U r 6 s F t Y a x 3 B M s b a + i K k J b T 3 / L W N E 5 F S 0 v a 1 U 3 L 7 y b l V D s r 8 F k g j H S E s E 7 f U u F T W v 5 b Y 1 n 5 d N Z 6 M m P R K L z O D o L P g c m 9 u 7 G y O G f 0 O R g J W G B u H + l o g S w g F k 3 Q k k 9 T k d c s C k K W U R 1 y m X I d P 3 b P G / H H D 9 5 v U 2 W c L v q W L G + F 8 k s v H / F I n D 5 s s c 0 2 y v I f O + n X x f v u 2 w b E d v y e 3 l P y 7 X 3 b f + L 3 E l 4 K r h y z V 6 3 U 9 q u E k Y J g w G C l m + 8 k C F L Q 1 N g K y d B 5 Z k 3 4 N e / A E 3 W G h F / 5 m O k x S 6 Q o X t 6 Z h S d A N c 4 j m s V y a T x K E x i 1 d a g 2 S J O F a 9 n s R c M t s 7 C M l U v 7 4 O / / 3 K T n 0 q I i t 1 5 1 L c 6 f O o M w w f H k k 4 9 i a C R A A X L z c G K g M 4 Y r 9 v X D 7 6 T m 4 / l t H l 4 j x W o i n y 3 w 8 f m Z j a W J d O e o / X q 6 u 6 y j I B i g 8 0 s g K Q h V V E G L b s 7 R 2 Z 9 Z n M W O k X G U q Y R c f B z R D v k n o j b q k Y t H Y h j u 6 6 e / t Q 7 N 0 T m w b z 8 p S 9 l o 2 Y 7 x c W r S P N W v 1 4 J K A x Q m t 8 e B v q 4 Y V l f X k K N A d s Y j F L I g B Y U 0 J 5 l p R 5 g 4 f S z b F H 2 a l I X b a P 6 Q n 3 5 D k V p f K 6 Z 2 9 / Z h e W H R O h u 0 / 1 W R D r v m p a m 7 W j t S a u 6 S e o X V A 3 z r b X f h y W c e w S H 6 Z c 8 9 / z S e e P x R p D Z S e P j R h / D Q I / c T o G u 4 4 Y a r M D N 7 j q r d T S v 7 o K 1 O V a j R A l A 4 M w S K F r 1 U p 4 O A n y c z i B M 4 s U i H R a B r R S K N F W r Y Q T G N p r h Z 5 4 p B 9 F N J V P h c q i u j g i y T h l V E K Y u U R x c B 0 K J y c H q a 9 D W X 2 U 4 e v O P t 3 0 f q 6 K K F D O D F l 0 8 Q P D W U 6 W + 5 U W E Z m m b p 5 b J o o c v W Z h P P X D z O 9 u i i j 3 Y 9 f b l i u 1 O E 8 p X X B g m i p K x 3 b 9 C H D l / E g o p d v l i v r S m h H j 2 J o A p r w i 8 Q 6 V X y u f W 9 5 L Q N j C 1 r w G S v u k b g 0 M n K x C T c / t l 1 8 t F 0 n g T Q Z t r y V W A S S C z u b y u J P j Z p 2 V x q M G p a X a P Z r / L F t O O c i / l o P Q i z f p b a F E 3 n q U w G o u 3 j 7 6 T 2 d / Y 8 L a 1 t T m t B r a N v r 7 9 2 H H d d P Y i L F 6 i F a R E f f / Z 5 P H P m D B 5 7 4 T R u v n q I D a 8 x H F 7 G + 6 s 3 L U T K k c s p a l t P o e 5 i N r r b S 5 9 D 8 3 R a 1 J h p 3 P P a 1 6 F A b a 9 z V Q e a I a v O B 1 l V H S W C L h g M I R D 2 I + I P 2 k Q / D S S q f u K J h C m N E C l E u V b A 6 b N n U O L z H T m 0 H 7 O z S / y + P W d H s 2 9 l y U 5 f O G d r z K + s J T E 2 2 E u L V 7 c O A V u 6 g B Z S P X m p V J r + 0 d W 2 x k T L p f u 3 4 w + 7 E z 1 Y S m 3 Y 8 w j I 8 h s v T E 1 h o L 8 f 4 y N j p F M 8 l 0 r A T 8 u t G Q c K Q k 4 R q N r I r I E 6 X j n 9 I o G w g r e 8 / r 1 4 7 J F H 8 f u / + y c m 2 I r p X l 5 b x u t e / y 7 m N 4 c P f v i j e O G Z p / H p H / o P S K 1 c Q r c / x j K Q g Z B i a e q F m x S t V W c 7 U 6 i 1 Q f W G N j N g + T S o q + 1 n P F R I G 4 U M u k j H H G Q A 8 l s k 9 H 6 y F u 1 U q D r W h t b a Z c M f 1 G L / Z a v f K v P U I L n Y g j P Q x P H j T 1 H R Z E h V F y 0 / D b J r O 5 w K F a k C b b X W v J P e s Q Z / Q + 4 a d o 5 f j X M X j x G E m i 1 K y 8 x 8 x L T m c + s G u C K N x l A o R h + t g i i t u i v Q O W A W S o B S Q 2 8 D R Z V i A i + r w n 8 m P A K G w N I + Y U t E m S T M / G S 9 d W Y p + J m C 5 W R + k k S z W H y 1 r 3 l O e 4 y G x s y k m 4 f + 6 b 6 K t B B d l A V T P k y 8 D X H D 6 y W I / E 6 z O a 0 7 n 4 3 J 5 2 q X g S e 1 z 1 b Z t g / + e D m w C B S N v D t r W X z y H X t x Z E 8 / j u z u w v i w F 2 H l 3 y i Q 5 s W R X J 3 H T d f s x e G J X p T y K 9 g x F K F 8 t q P x t d m b 6 s T e s w x 6 F X 1 z O z z 6 H 4 n O O E 6 d n Y I v G k b m 0 i J B J r r a L o c 9 P x W B 5 t l o o R K n U b t 2 o K h W l R I t z t J 5 l x C p i 1 Z h Q f O r S + T 8 d P C Z / 5 X 7 9 p K S k 6 e H w 3 j 8 h S e Q S a V w 5 c Q u f O K d 7 8 V X H n 8 Y M Q p Y o 1 p C T y d p G q 2 W 8 u n s 7 M L Q 0 C i i z C N O P 0 u C r + j 9 C Q J F G 0 I r I L b p b F i 5 Z R 0 U J i X h 8 9 C i a p W j 5 Z U V R O M x 0 t M g / a A 2 C F W j 6 i Q S A L W m Q t g X x N F D h 3 l c j f 6 R P v z i f / n 3 v L e D l m e Z 1 x S w u D x L 0 F T x 1 L c f R U 9 H F 7 7 4 6 J / b m F S p V K W i c m O k r 7 e 9 R i i p T 9 1 N f 4 W + m Y / U V n s 7 L a 1 u w N f B O q Q v p K n 9 m p C o D h 1 R T m + L f p I i a T x O 0 s P 2 X r u 2 I C X l N V 8 r w k s l J c U r + i r f R x H n m s 5 O n m G U W D N z N b 6 l 8 T M N e L / j b Z / C Y 4 9 9 m / I R w N j Y T m T T b B M W a 2 7 p H B K x Y R y + 4 g b M z y 1 i j d d / 8 f m L u H Z y E C i 5 M d D R h 9 7 B P X R z i l S I G 2 3 K J 6 r H X E 0 D b y d N l N P S X w K A 9 e Q J H P b D F p A k w Q a k L a H W f x J s E 2 4 C c + s 3 C Z I O 8 3 e 2 q R 1 P N i t n i O B 5 r A R 9 p z L o a I O X 3 / F 3 r e d H F k O n v l 0 2 B S 6 2 q G V F B T T i r v 1 b J e Q G Q P l P l x + X J 3 4 W T Q y F P D h / c R 5 k F V h N r t q U 8 U o l a 7 2 b D f L u P e N 9 C H k I F F c J Q 7 3 q K W p r P / 2 u A E n b P k W c 3 f w I H 3 l + i U q g i X 4 6 4 J V S D Y c O 3 o R b b 7 8 b Z 1 8 + i x 2 T e z E 4 s Q P r m X l o l 3 h R X 1 u o U V q T F O X l 8 6 c s U F V 5 x 2 J R 2 9 a m r 7 e f v k E D a V I r + W P P P P k S B v s 6 E Q t F 6 e c A M 9 P L K K U L 2 D O 6 E z P Z F E 4 u T N O B b 5 F y h O F 3 h W 2 o w x X 0 0 E G O 0 r J o 4 F P r f S d J B b c W N a E 2 V 1 R 2 v l h A P 3 2 c P H 2 A b D q J w a E e A r x u j r W C R n P p D B T H p 4 6 D h N Y U Z 9 m j 9 L H U P x v x d 2 A t u 4 o b j 9 x g y 5 r J B 3 v + h a f w 9 c c e Q K K r g 8 C j p S X 1 3 b d z L 7 T E m e I G R Y V 9 b G f N D 9 P s c L W 7 Q s K 0 i 4 Z E a X R o G A V a r L j m c 9 G X 0 l w j d 1 3 j k C 6 k a U k 2 S x U E q I g U + R 2 j / 9 m k O + C i V V O S a 2 A b 6 d E n V / 7 y D T X o q y k 2 d e b T Y P u o U + g d b / h + j I / t Y Z n 6 a H E T C G m j g t I 6 u n 0 h X L h 0 j u 3 M k r g 2 k U w v U t H V s H f / F U i m F u B 2 i g 1 c w v 2 X 6 D d R 1 u 6 5 4 g j G Y t 0 Y G O 2 j 0 p u j z 7 w C e q 4 8 q L R F + a w H S g L O i t F r + 5 B Q 8 g Y S e C U z h b Q S s j w S X g J O v 9 l A r c 7 T d z w M Q A I M 8 7 T 8 + L v W b t N 3 O o U X 2 f n t A V 6 l r f O 2 z x d 4 t + / J 6 9 r v e f D V N A x f H d S i z M S c Q S u P u u t 1 H n 8 n E v i e h 6 y U 3 e + y x P z c n h o G Y y 5 M j P Z Y t m 4 K j I s C q c U N 6 7 R A s j y K A Y v Q l 6 h o + g I F X 6 U X j 9 e a c R p S 0 G h 9 g L 9 r o E T 0 Q q u l a j d A d V t n s y u Y n j p L H y G H Z L 6 I Y n 6 V J S H X p n L S + I Y i D S r V s k V q D w 7 0 s e E q B J T X 4 u 2 0 e 7 m c / V X 6 T l 1 d p G I L G r d x 2 X p 4 W u d u Y W k V H / n A J y x O 7 s Z b 7 s T p E 2 f p Y 3 V b n O A N 1 9 6 E E 8 f O w U t h W 1 g 6 T 9 B o / W / t c x V G I N a O W F 9 f X 4 G H / s u m x l 5 I o b S e X q I z Y X 6 D n 5 Z G P a z x e D e K O T 4 x 6 y q X 3 U R v 9 z B 9 q h H W V Q i v n 3 V i Y S x K x 1 4 B 1 A Q X 6 9 x P x a I t j L y 0 x r 0 E g + h h m u V T 1 I B o 4 b m p c 1 h L r W M 5 o w V B I / C w H q z t z e f m 9 a S Y G u x V E G w v q Z O c f w X V y g o 6 N E W d z E L T 4 y V z 2 p 5 m 3 + R O p L c G n N v B x 0 5 s k q 1 U a S F 8 B E Y i n O B z 1 f D J T / 0 k n n 3 q u K S L P i T l g W 1 8 + u y L S K 2 l s Z G c 4 z l Z m 4 K S p z V X 7 6 F 2 r X f V 8 + j p P Y A d O / a R n q d s s q d c G Q V G f / P U C n K 0 Z o s E D T b X 6 C e e Q T W f R J q U v F g v o w N + W l C t q R F K t B e 6 Z J J l U J J Q 6 6 1 Z L F a a C T X 9 m v Z v B B o L Z + 8 l 3 P a G h 1 k Q A a l 9 j f w h A Y Q 4 a d N E A X Q r W c i S v b k M t H y 1 + 2 z 9 x r r e e s 9 z d B 9 W u I p j g y n 8 r A j l J o V A N x A V 8 5 D / a z e O d l 4 6 v n O / d m r n R Q W O O 2 / a Z 8 A Y I D 0 q 0 S l 2 k T o E 6 F T K R 6 j X W q C 4 k H 4 V E I p G 0 K H B P F I H + U n q W R T g 8 t S k S W r 1 s n r j q H 0 1 V l I Q X a O j 2 u D V B Q q A j 2 V r O o r 0 Y 0 o 2 i K k Z n r q m 7 u A Z F C Z q A y y v L k M T + v K k f F q y W C F R s o C i J 9 q a V D 6 A f J d Y h M J D Q a z X i 3 j k 4 a + R q v g w d f 4 E + b 9 W A E q h t y e E 2 Z n T q D s L L F s a g W g U k 6 P j f D Y 6 + p U i 3 j V y E K d W 5 n B h a Y a C V z U Q r N G p l / + l v Z b U 4 6 V e x y g B r R W K F N X d k S D V J E h S V B C L S w t Y X F 3 C 9 J A D 5 V K e V j m H b k + E V K p m K y Q t L q 5 g b O g A p m f O E i e k 5 E 1 S a w q Y 1 q M 4 c v Q G s g l Y 6 E 8 0 w G d l H b d a F f j Z H E 0 p Q s 1 9 o 6 I S I 9 F 4 U I G 0 V W u k S 2 Q 0 V a O z Q 8 9 O R U 4 L L z 8 6 w 3 Y Z o 9 + n c a N L G + v 4 5 E d + F u c v z O O H P v U z e O a F 5 / C B 9 3 8 M S w T y S f p r u W b B K K J 6 5 7 S o i l J P t I + + l t q g j E w p S Z + 5 Z n l p r 6 4 Y L R Z I / c + c f c U m J N b q m i c W J h M Q 9 c v b 9 j h O K s P X X j X B M p e t 3 R R 5 I k V U p l x o v N E R H N 5 P O W 4 D Q 6 8 S G I F H 8 i z h N C H n w + r V L B R / N k q m q A X 9 R k G X 9 t P D W r L v 2 u N I 6 u U T q L a T N J M + G n 2 8 7 H s l O / / y x M 8 C Y v s a 0 j q C T + d o J R q t H u u g I E r I 2 M J 2 S 6 1 P 5 x D A 6 G M Z B a T p 1 / m 8 n K 9 t 6 2 c 4 U 9 4 k 7 X q V 5 n n T L T t o N d S d 3 b R J d D Z K T u u j 8 + U j a V p C e 0 G a 9 v 2 1 n Y 8 W K F F v k / Y t 0 n c K J 9 I q Q F I 0 C v 9 Z S 6 b I u 7 W s V x 0 R + j w r d L I j p H S K x p Y P t L S x g h p B F + / r s d A V z T M r 1 S q s N g c p T x h u a l 3 5 K M p X c W v D A 5 r z p M g B W t A K f Q U K f p 7 a O t C h t S s A f y N M Z V J F Z j M H L 6 n h 6 m o B / p C U w C a B n r d F K 3 O Z d U R 7 E j a w W c 8 7 S W f 2 I E 0 f M Z X J U t t m 4 W e 9 R S n A i n 6 X / 6 x 9 s F Q u + T s B T 8 A s 9 Z 6 d O 5 A j n T t + a h E 3 7 h v G 9 P I y f G H 6 Z 6 S J h b Q b B w 8 e J E D Y t g T J D G l x 8 v h p 2 0 n f 5 W o g F G h P w 9 B A d Z g W Q 0 t D V 6 n s t e j K M K 1 i w h f F 2 a V Z B G O k c 7 z v J u t D S j H P V w 1 0 r 6 T l s 3 n b U 8 1 p m U b j U f T E E g j w 2 b R Q i u R J 8 / C W a D V 8 o Q D e N H 4 U j 8 + d J K X L k g a C 7 V N F j M I v + q d B X w 0 Q e b W n V i t v t H h 5 Y Q O 9 i R g 6 o w m j 7 o r 0 0 E 6 X 0 y t l P P 3 i c b z r r R 9 k H f j w F 1 / 6 H F o 9 f W b V J 5 q L 9 A H p O 1 D e t a R e R z B M J d T R b Z 0 S S g a m L c 2 u Q t g 7 / c Z / N i d H 7 y W h A o M O C p X 2 5 j H / S P 6 Q 0 K b v J a 4 8 1 6 i h P v E 7 u 4 O u 1 W / b r 1 J D f N 8 2 V F v f X Z 6 U 5 1 a S 6 b b x M F o T L Y y p O E H W L j m 9 i 4 4 g p Y r v 6 9 S e m q Z h O V E Q N f C n z Y 1 t G E B J x d L B q + Q 4 a 5 b u m Y t r W E 7 m j J d H o g E K o a x M w 3 r d 5 P x u 7 y i S J i 2 x j Z F J N 2 Q 5 t F x x n c I g X 0 p j P x q 3 0 8 C o K I R W G 1 X k v s a g 1 N W t 6 d U d d J L l X 9 J u E 8 B u A 4 d W 5 y m k M j Z F R G t I q D N A F l d d 6 l q d V J R o f H S M Q l B H O q X u a l r H X A E D g 0 M E T I T l D 2 I 9 y X s 4 6 b P Q 8 h U I d M 3 L 2 T F 2 B P s n r s T x F 8 5 i o G s c 9 9 z + e t x 2 / W u w Y 3 g P v v b F B z E y M I E r r 7 g K F + k 3 y I d R u F O E z 7 9 r Y i e 0 q K P u U d b 0 e 3 W e s A 4 t s Q 7 l 1 y k U a H y s H z m C t Y P g 1 5 a l v h C V S q O I j c I U p m d J N 2 n 9 f m D v E T y y c A q t o J Z K 4 1 N T S S h C 3 S c 5 o q J S e 9 m 0 c 3 X U k A Z P r S 5 R 2 Q S R K u d t p S v N d F D 7 a c p H R T O X e a 4 o s C K 9 t X p w Z j N v i + J o I u G m p 4 n F t U X W Z w G 7 R i b Q o I 8 9 u 7 o A Z z w A X 5 Y A p M x o t x Y 3 b x s l q N Q D W q l 5 U P L G 1 d + F V 0 6 e w R V 7 D 2 C A w J Y l y 5 X K J g M a N H / k k e d R z l W Q y W U w N j J C 5 d G D W 4 4 e w c n Z S z g 0 O W C 7 T D o p a z 6 2 L L 0 1 K v v B v T Q C b W 1 u W 3 Y S 7 d L k 5 t P w e 2 l n S b y o H M 9 i I 7 I E s k C q Y 5 a m 3 d l A Q Z e 1 Y G r D k e k y M K i H r h 2 7 J z B t g Y Z g k 6 C r d 2 v b Y m 1 b s 2 2 A b + e m i A s 7 l x j i h d R Q m t M i R 5 S V R I R o B w 0 7 j 0 X T I p y a q i x / y K W p A t S s / 1 B S X N n t 1 1 + D x 5 9 9 g d a u i t u v T q B G S q F o a q 0 c F O B z W s c D g a I w o g 4 2 3 s z 8 H D r 7 e p F b T 2 J 4 a M D K L s u T 1 e 5 3 F E R 9 V s e D d q Q Q e K u 0 3 K I d G f 4 u K 6 D o 6 j L v o U D R i 7 P T 9 H M i i E V j q L L B Z e W 1 T 7 C f z r b 2 4 Z I 1 q 5 R r 6 E 5 0 I k N A K Z J a Y 1 l 1 W k u X n 7 4 F h S p I X + K J p 6 Y w 0 B u g F X Q j m 9 6 g w P I s W W v W l W b s a k R f c 5 a y G W 2 6 X b M J h g l a F l G 6 i c k d u H D + g n W H J z f y W N 8 g a E o p g r u D 9 V 5 B d 1 8 f q W q G C i S E s J Z n r h Z t B m + U 9 3 U 1 1 P t G 6 k N / U C s i J R L d R k s j g T A B R 3 p W p q I i h X R X t Q o T a R a B E m D b V a l 0 t G u H f F V Z K L f P h a d P v Y Q j B w 6 y H a g 0 q K D k k 2 p x F i 2 K W V W n g 6 e F S + u 0 i K S a W l 9 d + x B 3 0 Z o d H d 4 F 7 U H c 9 A M x p 9 b 6 c C A 8 u B t 7 E r 1 4 / u l v Y / / R Q 3 j 5 x W P Y q M 7 T f y N j a V b w y l w D 5 2 l 5 N D 0 + 4 W / h 7 t v 2 Y m f f E E 4 u n E E X f c u 5 r A f z s 3 N k A 1 W s p y t Y W V y l P L j Y r l L E x A X L 5 I 3 F c O V N 4 w i R 6 k + O j l I W F T K m J c a i P W a h r M u c M D F A m b T x k y w W K 0 B L 0 G 5 P 5 l N 0 g 6 z P d l i R g U D n t a X d f p N k m 9 / E P O V 3 K D / z r Q Q a f a 9 E a R Y w m C N / b H + 1 n d r A e h W a l o 8 A K W q p Q V K a D b M I 9 h N z l 3 V r X 8 L n I C W Q J f B T a G o W P e A 3 i v D 3 p o Y D c z M L 1 J s K a d n E + t I m N f c 4 n f I M w h 4 2 u J a 6 Y n 5 h C o h W K V 0 j i N T z p l m l g 9 2 9 F s R p G 8 6 x F J V c e 8 R c u + C L c q g T Q l o r Q + d X a x d o K a 0 U f a j 5 5 Y X 2 1 H B S V 3 W J j w + P 0 Y q R g J B / 1 / m d f M N S n b p O w K R W F l i 1 X J Y s q v w p 2 3 G E d a e J n w t L 6 y h u t H D L d d f j p q M 3 Y W x 0 E g v U n G N D Y 3 B u O h E L j W L / / q v w / v d + m P X n p R D 3 4 u D e q 3 D p 3 B T r p Y q e r k N s V x 8 + + N 5 P 0 G 8 a w 9 E j t 2 K d l D a f 2 8 T P / s w v 4 d Q r F 3 m / A P 7 s c 3 + D B 7 7 6 F Q I / R A C L A m p s i P 5 o Q 1 Y q i v V 8 1 q y n j 5 Q s 4 O s g G L q t N 6 4 7 G E d 3 / 0 4 U C K 6 f + N G f x h v v f g e V R Q f r T x Z V s a K 0 G F Q m + U 3 6 O t T y l V I B y 7 S A W j v e S 9 n Q n s Z a 1 z 3 i 1 b L f L e s t 1 I K c h / b v x e r y O u a W V 0 k h 0 2 x I P m s w g i z L s 0 J q m 1 y c Y v 2 n M J e 8 S H o 9 z f d p G y N 0 k L o m C d a N A q l w Q e v p e Z C t t r C R y s F H S v r K q W V 8 8 + k L N r 1 9 z 4 E 9 i F A Z T E / N k 7 U Y n 6 F 4 W f + + y b e G P Y Y H u q l k P H w m 0 m t S 0 w D f u 1 z h T o v l o x R u W S e B p g 0 m s 1 y s G F O 1 f L 8 F N R s X 2 k 4 u 4 1 A 8 l 9 e I 4 v G 0 N j 5 k N W S l l B + F z p J M C D 9 r H E q c U h 8 F g u 8 F l N I 2 B R T I 5 b P Z n b c s p Y S t j a B 2 O Y x S 8 j c D q 4 D O P x t T 8 V P D k V 5 o 3 E f 3 a F v J 9 v n t N 1 v P S r q k p b X U D e o n 3 x / v 7 a R D 3 L 5 W 1 E 0 + m W L y Y t G 4 l X 9 s b A x B N r J 6 6 p L 5 n I F H i 3 z I i n b F e j D Y M w i 3 1 h H w O L C W S d r a 3 7 p O I U X q m a U 4 G g s I U w h 6 e n q x a L u r 0 9 K R I h Z J A 0 H w S W E U q R C c d J I G a Q l V l Q K X t Q H L s 0 F / z 8 G y B t 0 V f P y m 2 / C X T 3 4 R L 7 7 0 L C b G J i w a Y 2 F l h t Y p S W u V w U N P f A X d c T / m L 5 3 C z l 3 j u O 7 a o 9 g 9 e Q A e J 3 2 O u X n M z k / h 2 8 8 / i W R q F S + f f p Z 0 0 o t n n 3 u a / h t B E m j i h R e e Z L X y X v R T N c N X Q F / R z O N Y m M K X x M / 9 m 1 / B e 9 / 1 U e z Z f R 3 u v u N u 1 q 2 f / k o M m X Q V p 0 6 f w V t e + x Z M X Z j D n / 7 5 H 2 F 4 f B C J n m 6 c u X Q a G 1 R c E 8 O j 1 v M Y I e 3 T A O 3 p M 5 c o G t r i M 2 + y p c V i z H K z A U P 0 D 0 N U c h s b p N 1 U Z t 2 k q r L E m o 7 h o e W v E y w D t B x 9 n b T G p O a i 4 1 p G X K F h Y d a Z n + C J e Y c Q 7 + 2 h r x T E 7 T f f i b N n z m K 9 1 M S p 6 R S B R j / V F e T 9 H b h i d w T U Z B i f 6 G V 7 O J F K 5 l n f L n j D 9 N X Z r l 0 d H s y t p 9 E f D Q s 6 i P N 7 f y D S t l B y Q i X / D r Y 2 c U g h F x g o m E S h C R 9 b 3 8 B l 4 s s k a y O t r y 8 E F r 0 l F 1 a r q 8 d E w m 6 i z n w E C E u y b C b I u q w N D F 2 r s C L z e r Z + 2 0 5 t o V d i 2 V Q + n q M O C p b E v m s n W c j 2 6 3 Z S I K Q E U l Z J + F G o v 7 r Z l Z 9 8 R J 3 5 q k + 1 l Z S n p s 1 X a L 6 v 2 h W j 4 M g v V P E a Z q F E k z R d P E i A a r K f Q m 6 W l s n n w x 6 8 7 Y 3 f j 5 M n X 8 b R w 7 d i N T m D n k 7 t y N d A m Y 5 t v r z B x h 1 C K U 9 r Q 7 6 f K 6 2 i P z a C U n G V t K g H A 8 P 9 9 D m m K a z a S E 1 r j 6 8 i S F p X L 9 M R p 0 + e T p a w b / c 4 8 9 K i L H V S r y x W F + j j 0 G L V q g 0 c 2 L u P 5 V j H y + v T J p w j g 4 P I Z 2 i V K a B a S m R 0 d A R H r j w M N 5 9 D g 7 D R D l J a + g i n z h z H 4 0 9 + A 9 p q N Z 1 J Y X L n C B Y W 5 1 G t b S L e 3 Y W V N W r + Y t Y m 5 G n 8 J 5 E I 0 p r S + a d f q b J o j + X 2 0 s a k 3 K E O / M n f 3 I 8 H H / 4 K Z q d f w j c f / l t c m j t L S 3 I O o Q i V s D u H Y 8 e e p g Y n u N 0 l X C S 9 T K / N 0 / K 4 r B t d j a Q Q p B M L U 1 i k d d E 4 V I x W r L C R Q z A e Z D t S u b C 9 N P 1 F U 9 u L 1 T J 6 W B a F Q Y V J O + X T a l u d n b t 2 2 T p 9 X R 0 x u K Q E a c 2 0 d J p m C G t q h n o Q + w g 8 h U A 8 d 3 I G z 5 x f x Y t n z o F M 9 F X R k 2 y 4 U c X 3 v 2 Y / 7 5 + y 1 Y + y x T w m d / Q j n U 2 j Q p D c c e M e 3 H z j Q S x v F H D z N Y f Q G a a M h 3 y s 9 0 3 s 7 e l h W w Z i 9 9 k i / / o z W W 0 L Z 9 u v E W 7 4 H 4 / t K A m d q 9 M 0 6 G q + D o E k 5 O q w L n U B U j A S m H j d q 8 A g G L b f S 4 B l C Y 1 G X g a 0 7 4 C I S X l L j S v Z 9 z z 0 u j U F x N L l 5 2 8 n A z r v w I Z S D K L 2 J J K T K w W h A V T 9 Z h Z P D p S s q 6 w F L Z S L 5 a g 2 g t g 5 2 k W / j J Z E n R E U R M X H q T t U I T D q 2 t V c m I t T l z A x M U I L U s e H P / B x P P r g I / j F f / 8 r e O S b j 1 C o 9 + D C x X P 4 w R / 4 S X z s Q z + G N 7 3 h 9 X j o k a / i 9 z 7 z J 3 j l 2 H n 8 6 q 9 8 F s 8 + 9 S D z C 9 C R X k Y s 1 k F t T L p H C 6 B V Y j e W N 1 C t 0 h p 6 A 9 i / Z y 8 + + d G f x e F 9 1 5 E C R f G a 2 9 + A F O l S h M 7 0 n o n D e M 9 b 3 4 9 b b 7 k b n / u z P 0 M X r S p N J b r i v d a 7 N 9 z X g 4 n R C d J I W h n 6 a x v J t H W S r C 0 v 8 3 k 2 + V w R H L z i E F Z T S T z 9 7 W 8 T Q C V 0 a S y O 7 a w g X k 2 l q d M a b a S y t q a C G I W 6 9 L V i k X r + L P a Q C k Z 1 M t x L S 0 H W L M t Y Y X N q 0 2 f V r 0 V v 0 8 I q M r y D / p L W S q R 2 o h 9 F 6 + w P 8 L x N 0 u m I W W W x m 4 5 o h E 3 S t K D h v s F u c x e k R D 1 e g k r t S N l S p 4 h k S y q 2 J q t e K W C A j O C l F 5 + H 9 i R K O I M W u q Y J g z 5 1 9 l A c 6 + p g 8 f i p H H m N O 4 C H j l 1 A n Y x E l k h h W B I D c S B J Q y L s t S 1 V 9 a x e J 6 0 b 6 8 N L 9 R Q l Y 9 k / 1 o 2 A K 2 Z i + c L J F Z y Z S a F G t 6 F e S c I X 8 W E h X Y T D 1 z n a 0 k b R C v K U h T J r I G F W o Q 1 U o n H q P F C H x R Y N N E v R T u q p a a r L V 6 e y I b Q + g I F M J / B L 0 S V F O c j C W N T F V v 7 q 4 h S A N O i r e + h h t v M 0 + 6 E i 6 L 9 t 0 K h M S v Z 5 6 7 3 M q p K + U 1 l Z N k s 8 1 x S B y r o V n a w C e W 0 p 3 n b 4 k I B n z 2 l 3 b i c B M E h H / C 3 3 X o 2 w s 4 p c P g M t h i / 6 Z W F G d J I F M i 1 y W K b m 0 l a U y U y a 7 q D m I D k Q 8 Y e o w T f 5 q o j z P D p 7 + t H V 2 Y / 9 5 O N + X u u k 8 3 3 h z A p O n v g a 7 8 8 G d m t Y A X a f E g W m T O E v Z 8 q 4 8 c q D m J + Z R s 5 N B 5 2 f N W i q J a s y y T I + + t E f h r P K f K Z O E J Q u 5 N J p 5 G h l 5 p c W c P j Q Y f p Z Q c z O z W B + c c Y s d C Q s j a + N n 8 v Y t 2 8 P 1 O 1 8 5 u x Z W q F 1 + G M e E / b q Z o 3 O v w P 9 / c P U 6 m u k n i X W B e t T 9 J n l W 1 h Y w P j 4 O J X N M A V K P Z D 0 K + M x + p 6 s M / p 9 S p I L W 6 W 2 W E C O Q H T S f y z S m k s B j 3 X 3 W z 5 B 1 t s 8 f d Z E s A O 9 t M T 5 M v 1 L b x h V C v V T r z w P F y 2 r f M h Q K 0 S A t t C T i C P o o F V h U X L V A r 9 T p A b v 2 g q w H c g i X D V E g x r I L e L b x 4 / h b z 7 3 1 / i t P / h V e J t O d F J f Z t W Z Q b 8 n L R D W n d Y p N J N p 4 F v H k y y w S v + d t t 9 O C k O S 3 M e 9 T V L 1 F u 4 8 O o G W x 0 k r 6 b a p K C c v O V A k + 6 g 5 t K Y H / U A q i H C w j B 9 5 9 4 c R 7 i K G f F 3 D x A e p G h E s i q e V i w Q G A 9 N W k g 9 k v p U E U K / 8 z q y L L J N O o F N t q 8 N 6 Z F L 5 J D x f S d M 4 B E b N z 5 f j L u n R 4 K X 8 A i V h z 6 6 X V G 0 l V b z A s Q 2 + 7 S R Q X P 7 5 7 0 9 b Z T Z g y Q o x M 7 7 1 0 N p o X T x H r N P C U m y C I / N q A + 0 7 z 6 m b N 1 m o w b 4 Y u r x 5 H D k w S s 3 m k F y x 0 d i g T j q g 8 s c I y k K j x M Y i 5 + Y h e i n / i N C F j 0 5 + T 6 L T p h 7 I I u j 5 t Y h l 1 B e A r y O M N V t 7 v L 2 Q p 4 8 A U 2 f F S m Y D q x s E J g F 9 z Z F r 8 U d / + L c I k N Z 0 J d z Y v W e C t F U T E E c x O r Y L j z 7 0 M H q 6 Y 0 i v L i H L v H b v O 0 p L m c P h K 4 4 S L E 1 M T Z + l N V r D k Y N X E z j H + U h 8 R j 5 i O p P B V V d f g 3 P n z 9 r 6 5 w L o a n b d e i Q b V S f G x k e o N D Z x 6 u Q F i 1 5 Q d 7 o U j K L P N Z b m I F W S T z f Y N w C 3 l 9 a b 9 d n V 3 W 3 R 1 g K c F J W W F l P w a D a v X r w 4 A V X C T l o 9 R a N U X Q 7 S 1 C Z 9 u x X S y E 1 M D A 7 Q S t K s 0 c K 1 6 M w f O 3 u a 5 S e t 8 9 I P 7 e y l j L X g I 8 j v u u 0 d e O r p B / G Z 3 / o s P v 2 j / x a v e c 3 r 8 c 5 3 v x e f / R + / b j 7 n m 1 7 3 D g u N O k / W s H f P b v z q b / 0 3 V N K z 8 I c 7 b R B 2 b b N A i 0 i 6 T U q c p w 9 6 a u Y i s r U Q k k m 2 4 z Y D + p 7 0 6 t d 8 s 7 P X j Z u O j C F L Q J + 5 m M f F S x s o 0 t K J V i u K g 4 C x U 4 U X j 4 d G w p s Y o S U l 0 k h B z D Q Q V N u R D N p d 0 E 1 h 0 a p H E g w J o T S X C T Y p k s Y G R A X b V o g X U D h Z z x Q Y g U b g 5 M 2 0 Z T / z 1 Q 1 t a W X l z z / Z J P O j + G p r r 2 k R f D 2 J q F a 5 C i 8 L r H v V L 5 N 3 3 p i n S 0 A I O N 7 z V Y D Z 9 / a m D T z m p 6 T 3 2 k Z F Y 2 V u v 9 s C a x 2 B s A H h 1 d T S u b p Y e T B f v u u L 0 Z q R s t x z w w T d Q h e r p G 4 U Q I s a 2 h g T w Z M v p k 0 h S G t q g p s G Y s O 0 D i q K Q K s F a c b 6 B r G e T p L u + C 1 + T S E u B d G u l X U b 8 3 F 7 J W Q V z G 8 s 0 9 L Q f z t y G J 6 W n 1 T i J E q 0 V t o B s K d 7 0 B b B n x z f i Z n p K f T 0 x z A 3 P 2 v D B b J Q 2 i t 3 q G 8 Y 0 U Q v p q b m E I n S o r L e d 0 7 s w Z k z x 0 i n i s y 7 R I o 6 A e 0 g k S t m b F q G a K a W O q 7 X Z X G c + M V f / C X 8 u 5 / 7 M S T X K m w P B 7 7 / I x 8 l M D e w v r p m Q b b r f P b + g V 6 8 7 n V v x E / + 3 C c R i p E S V i o E Q d U G p 2 M d n a T U b B o p W t k n K q 1 M O o N + K h e U c / S T f E Z F i 6 x u R S W E W R f q f p Z V k y x o f E m W b y G 3 j q X U G g Y T P R j p H M Z / / s X f w S / / 8 n / F 7 b f f g 7 v u v B 4 n T p 7 F E 4 8 + h m / T L 1 O w r q y E F I i m v t M o 8 r o E d r O c t a o b m w S n V q z S y k j P n D x B + k k 5 p 2 / l 8 o b w 8 h n J H g + T G y b J g S G J 0 i n 5 0 g 9 s Q w 3 + f + i 1 o z i 1 M I M X n k n S U l F + e C P J v E W 4 M V n 8 q m R N h y c + z q w q a N B p 0 4 b L 4 s S S C t P g J s 1 t R 1 5 J F 4 h H 6 M U h D i w a p A / q B F D Y R Z 1 c W z d i h W o A t g 0 8 g Y d Z s p A a I 5 I F s 1 6 6 h q 7 V D z x H 3 E R v h T w 9 D B 9 k O 9 l 3 3 5 O 2 f 3 / V i i o j + V Z 8 N X q 6 V U s q S Y P 3 F 4 9 2 B g J G P R X D 5 i A 4 v p O 2 n + 4 7 K R 6 o 4 0 0 3 H 6 a 1 I f V h e d W 1 q 8 F A T e L L b + b M O b d o A t K n B u + p i A Y d m u e k M t l z U x E d H N m H T K 2 I 5 M Y G f R 9 a j Q M H b B W j 1 V U K J 8 F W o g B 5 X A 2 s Z N u N r p 5 D 7 d 2 b z V b p v 2 y i M 9 K D 5 H o K r 7 / 3 z a R r + 9 H T F c E v / K e f Z h k q 0 D R s b X k j D V k l K G R F F B H h p a M v l t F g e 5 y d u 2 T + j p c 1 o b E e l V G + i / Z J 1 + 7 m Y Q o W Y Y m r r 7 o B Z 0 8 f w 8 z i h m 0 V c / z C a R u e 6 O x M Q K s s y V K p Q y A o C s p y B f l 9 B / N Z W l 6 w t d I X F x c x s X M H K p s N l j 0 P r 8 u H c D h g 0 R / n L 1 7 E v s F + x O U f t b w 2 c O t x + 5 B K b c B D W Y s m o r Q W W R u k D c X C c N M X e e 7 k y 1 S k L V w 1 u Q c b a X X J B z E 3 q y g K N 3 q G u r E 0 P 2 8 T T v 1 s G 9 F V L V s m a l 4 l U y q m M t j b P U y l 0 r T g W x e f f 0 U + J d m B l i Z 4 8 c I U F l L T O P Y K L b P E R D 6 8 X t h m 6 g V u + 3 8 S S a d N N h V I b 7 5 i D L X K E p 5 6 c h 5 N N 5 U m W Y r J I N u Y F 5 k R 0 a w C + Y E u f / f g f R q 5 F t V q r 5 f A 3 C X 8 h s 6 2 n 6 P D U M t X s 1 A m t L J M M t m k d f Q x 2 u N X p H w s o F i U A U h I t t B / l o r n q s f G 1 u e z J 5 B P x e / b p k 2 4 4 / 9 8 K N M S 7 X v q t X 1 8 T 5 L A X p 5 0 r l 2 m h 2 x r R / U z a u q J 5 t v o u y Y F w R 6 e t 9 R a B O 3 V k y 4 7 t u 6 r I x T 1 4 + h o L 2 l w 3 Z 5 B e 2 a p Q 0 O T 4 M r 0 L x T l o P q x 7 n B m K I t V L p V 5 P w o e G 0 E W T d p T K / 4 o g F T r x 2 m Z X 8 3 u 1 U o + 0 v i 1 a p 3 W J A K t p p o t Z q n B A 7 S g A R t b 6 u 5 N I J 8 u 4 I e + / 0 e o / Z N Y W V 3 A q d M n S O F O Y W F t 0 Y h t n h R u q K 8 P m 9 o 1 j 0 5 7 y 6 G u Z W A t m 0 O q k L a F 9 b W 2 h K 3 j w L Z S + S J a + 4 6 f 1 b u m 9 l J Q c a 1 V w Y X Z i 6 R P d S y s F 6 g k k 9 T 2 B C C p r u I T s 5 s p t l + V w r q J O h W R r + l B V 7 T b a L w m 1 G m C 4 l D v o E X u r 9 L S J g i Q h s b i C B o B e G l 5 m Q 5 9 B 9 K 0 0 A 1 K X j a f p a X c R I J A D F O 5 b R b L N t g d Z H t M Z 1 e h e V 5 d t G q L c y t Y W t d 2 Q F K S R V J j d S o 5 k S t T m V B 5 B F n 3 K r 8 v q F A z y g u f x 0 2 / a q C j 1 0 K A w r x n d 6 L L K G m K v 0 1 O D u L 0 3 B l U m q S H C 0 U + G 2 W e v p g J j j U 7 / y O g 9 G f y S y u v F b 8 U I j a 9 m M N i j o C p q c O G v 8 t o s N 3 J q 3 g p r z P x I y 6 E i Z b X d 5 + + 0 S Z S 6 p U R m N r i y q y Z q b S t H f I 7 d F 9 W F N U V 3 w k c t E g 8 3 6 i d f C f K c x s H / E + O B x t U o a Z 6 1 b Y k Q r I N 9 P J 3 H T K b c l o l n L p G q D f f S R m 1 n 5 L H 9 6 S t 8 7 b f 2 y G A 6 V V f M T 9 Z 2 e / M D u a L w G 2 V Q N G i r 6 j 9 d i 2 M y V C s 8 y S i 2 8 l B q l X C K 6 9 Q s + 7 p 4 f W k t d R W 6 q 7 V C q H 6 X b N q N X C p / N T 5 U a d C U c e F R W 7 w P j 4 K X l + 0 E + F Q F F O k C j n 6 J p p K H o 1 H 6 Z N 5 K W j a + 7 b b e s w U r q Q O D U 1 X u L S g r T 2 j S K e y 2 D W 5 w 6 j e K y d O 2 G 6 C A l W + p N 0 n a o h 1 9 m C U o O u O 9 2 B 8 a I z W I o x D B w + T W s a x p D l P d P K l L e c X V 2 1 5 Z T 8 B N z k y b v d T h W h j s J B W J a J D X d g M 4 P 4 n p / H S x T R W k o r m 7 k K h k q H / 0 7 I 1 8 t x 0 y K W A t J J u f 7 j H a P l C c p E W u 0 x Q Z 9 H N 5 5 S y X F l b p k g 1 b b L k + m o S f T 2 9 C N P / 6 q V Q p / j s t o C M 2 A 3 v G 2 f 5 0 2 l a K l J e t j i 0 t L M i W t S D l 2 c 9 z C 0 t G F D c Q c 0 O A E Y H B l l u l w X v a u d 6 + X 2 a Q 9 Y b 7 0 Z G Y 0 / x P n Q F Y x Y q Z Q u 7 K N a S d a 5 N t z e o W E q U Q e 3 Y r 1 3 e U 5 U C n n o x w 2 q Q 7 K j 9 2 6 2 u t L 0 w k c k T k / V e s 7 1 s C I Z K T 3 I l N 0 d Y k H I m i t t 5 W D a S d x o Q b z B x H 8 9 j H p p j q S q x r N T 3 a e / k 3 5 j g i M L x o a U N l J n m I r m Y o Y U m G S D a Q m 6 I l Q W w Q v G 9 M p e A U 1 s p G q B Z o 6 W Q M K p y m Y + N D Q m w P M z 6 G Z j + n i Q A C H A C K S 2 E t p k U Q N U 5 I g 0 s x 9 f u q U p g L l Z h L G P 7 W i o D A l 4 + l L r Q 1 c k i j b f t a 1 2 e G r z + d V c N 4 d b b r q W 2 r t E p 9 0 I 7 W X i p E R U K l E 5 r Z F 6 D j O q J I m 1 g m V U 2 d U 5 o y o P q R 2 t 2 a 0 l f r a F d s H A k N g i p S S x E m h X W 3 k c b 9 t x 5 1 k W V r 4 o M W K b l G a f Q y 8 H X e u y j g 6 M U p F 0 4 e u U N 1 N o 5 P N N 1 C / y L F w j S D m r 1 p i 1 U o v 2 X P v r a d + H i 2 Q U 8 c 2 o a 6 e U i 7 r 7 1 H h w Y O 4 j b r r 0 V O 3 Y e w i q F U / v F a j a q e i p l a R X D + O K 5 N B 5 6 4 S L O z q Z p c d U 9 D b z m 5 i v g r 6 b 5 z P R n y Z O H d 8 U J G i f S h S y 0 Y X a z W e G 5 m p z H V p L C Z D 0 o v i 9 J q 6 O 5 U 7 I M 6 U y B v p 0 P u b x m N D v Z M l q n w 2 v L m i 3 Q D 5 t b n C G F F v 0 K m z J R v G Q X g V H e r C L A 6 2 a W 5 2 1 q x k B X j y 3 Q 6 R a d D c Z p W e o o 0 G K o X b V Z e J x W V m t 3 T P a N o J 6 v E G Q + 3 g u 2 p I D m T Z V Y P E 0 e r L K O h n x R v H j p g s U G 1 p j H S 1 N p N t m W b E h O t p J 6 u k 0 2 + Z V C z R q s N 0 m x v m N B C T D W E 5 / d R F T y a 0 M v W 0 x L q o H g c i G c u E 8 X K O J W v F s T y d j 8 J h w 6 W V v L k L C 2 Q U J B l u A r A w c f E O o R l F C K R y l J 6 H m e 1 n p T S c y f 4 E 3 N 6 l A r S p P Z u S Z 8 M p K 8 1 o R a D 6 W n k L 4 S p L Y e 5 H u S A K g k i / a T v / A L W E q u G 3 e / 5 Y 7 b k G a j y g k e 2 7 0 L o 2 N j 0 A x P E 3 Y m 9 S w q Z E d g d F J D t Y p 5 a B M 4 T V b U z E 4 D s d U i 4 C c F 6 u 9 1 k 6 q V S E X i p F o v 2 2 p C e f o 2 i s T W v b e j M p S / D o U R l U g p 5 a 9 o c R N Z K A 9 b t 0 E Q + U l r M r k c O r s S B o K l 1 R X S n Y T 1 s i k K Q 7 F q T l o Q + V k K T N X 6 5 T s n d m D / 3 s M 4 f e 4 U j p 8 4 h W f G b o D 3 3 C J 2 J t y Y G N + D g c E R s z p J U r K z l 2 a w T p / q 9 t f e g e n z 5 5 C u Z l C o F v D E s 0 9 Y G + W y 6 x T 2 d s O r P R R o W 6 c m / d a x G Z S d 2 g R B 9 V 8 3 i r Y 4 f R 5 X 7 J 1 E h y 9 E Y H j w 7 N P r 2 D H c y X t R W K t 8 5 g r b h 7 S 0 V 7 2 M 2 Z R t l x q m 5 d H s 1 x j B 5 K H i W F x b Y / 3 1 W G e I Z u R q D Z D T M 5 d o L Z e w c 2 w n B j r 7 6 Z u S J d R a e M 2 N N + P 4 1 G k E K b h n F + d p t T t t o F a z c N c V s s X z u j o S l B M p X J a d 9 W X q k m 3 l Z r k 1 9 S X o 9 N n s 4 i Z 9 U e 2 i 8 a n w L j z U Z D 3 y X E 3 U l O J V p 3 K T y k 0 E L 5 9 N 4 5 U 5 y i 6 F / z u g 0 k d + Z t 1 o f f / 2 F 5 Q X l x Q z Z c j E 0 / 4 z 2 T Q Z N j n W 1 z y n S R z w X O X p c v g 6 7 j P q I + G n G V W P R U v + j q i a k C d U 2 u 8 s n P 6 Y s Y 1 J 1 b U 7 h g R L V J A i S Q H T T e 1 V N 1 W B V M i t w o n 2 M Z N 2 n g K R A e m 7 0 6 t A p o a 0 8 u t 6 y 4 8 5 s g h a w F H b q P Q N D u C R b 3 w T x T w d + H Q K a y u r u O a a a z A / O 4 / 3 f u D 9 + O a X v 4 I P f O Q j 2 L V 7 N y Y J u L 3 7 9 u G N b 3 w j r r n 2 K t z 5 m r t x c X q W 2 k g a S X m y i a Q A 9 I x M E Q + 1 3 k g I 2 k V d A b Y D f f 2 0 7 O p 8 Y G N Q 6 6 p L W R H k V T 5 P e 3 o F K Q a B 6 S I V 0 c q 5 + i 5 H o Z i g t d H W m Y p E j l N 7 y / a r x 0 + L 0 G j T A P U C V n m u V j 7 V Y i q K u t a M 4 A g t k P Y i u n B x C q n 0 M j K b q y g u N / H X n 7 g V v 0 J l U D x + m t S u a o u F x G N B C m w Z m 6 y i c 1 P H W W 8 N 0 i w 3 F u Y v I t E Z R r G W J 6 C j B C 1 B T + s i W q U d F r U V j o v 3 S 2 U 0 R 0 h K z 4 n B W M D 2 k P 2 j / / k 5 P P 7 4 t 3 H u 3 B Q i A S / + 1 + / 9 C U 6 d v A Q / G U q 9 2 s J n f / t / 4 t G H v o i o X / v s l s 3 q B Y I B 8 9 E 0 z h P s a P c y q j p z B L y U z G h P n y m U A O 8 f p / A n t b E 0 v 0 8 u k l J S A Z d o 6 V t U P r J y m 2 X 6 N w T j J m m 4 F u r v D C a s d 1 D r B 8 a j c e v 5 V N 2 p 4 0 N 7 Q a l n U D 5 r g 0 p F Y 4 D H S d e J H 8 q x j 7 + 5 U a A M t W y 4 w 4 V y J U c 6 n e I T 1 5 A u t c P R J G Z K k m 1 F x U j m t o S P / w R f A Y e v p n B N Q v m b / i d L 4 y k k N D J W v E x y S s r n D n f e J z o m m i H x d / B i T S W g D l D / r 6 C x d U g z s H D 0 m 5 g H N b y 6 w X m O h F F J Q N T v s g p b I G h b F H 3 P A g h g 7 W / t / 7 8 v W V Q 6 K 9 1 D S q A F 4 t v 9 s L Q q K r E + s 9 C T k x P 4 x A 9 / k g r C g Z t u v k G 5 k 1 Z l o a 0 t 4 4 k O 3 P / F v 8 E n f u S H 8 d n f + Q x O v 3 K C w n A a Z 8 + c t u W t r r z 2 B v y v P / n f 2 E 9 / Q 6 D y U i g k 6 N t r C 6 q s V + 0 Z Q r h D 0 7 x D 9 t n H Z 9 x k + U V N t F C / F g G R t R Y 9 d b H + u 8 I x 0 k 1 + b l S h l Y 1 E 9 x R J v k q N H A y F 6 f P U T S t K m O v U C u q 4 E H X o 7 u w y n 0 x L N N t 4 j 1 / z n o Z w z + 3 3 4 u z p 0 7 b O g 1 a X 1 a B x h I J 6 9 2 2 f w V + s 3 o r J 5 S Q F s 4 V B + i F D 3 Q P I 0 Y c o 0 b f q j X Z h Y m D c O o i 0 b 6 0 6 P b R u t z a Y 7 q J f p i 5 u U V g N E n v Y T v H O b o p V g B S 2 a C y i U s r j y v 1 H 8 M v / 7 d d J w S K Y X k 9 j b G I C 9 / 2 X / 0 r K W U L d k U Q o 5 s Y f / + n / I H 0 s Y 3 p p 2 X S i N g d Q K J K W 9 d I K q w u r y y a T k W C I V o N i R 2 B o M R Q a H Q p + E 6 9 9 3 X t w 6 c w 5 M o g 6 / Z s 8 / a I e v O n u t 6 F 3 c A e O H r w e F 6 Y u g t 4 Z r Q W 9 V y r f T i o E L c E 8 1 j 9 I B k I 6 y v L L L 5 P i 1 0 y A B h W K l h C L x X a R L i + i Q Z l 9 6 3 t + w F 7 P n b + E N 7 / x 9 T g 9 f Q y p f B o e g l g W 2 c s 2 m d W a K w I G x U q K X 5 E V 1 h k h O d W D E Q d t W Z X s y V d q K I S a 3 z S t D j / 4 g Q 9 Y z + x d r 7 0 b L 7 x w 3 O T b m J c n 2 k 8 c U C z r d O S C 2 m 2 B 2 o I 3 V E i Q X B D x Y N t T S f e 3 / K X a v x N 9 r p O 2 o 9 I N N A S m I o M 1 l i E T r e 9 0 n r 0 a N L 8 7 6 Q H b F o J Z i 1 Y K 2 K Q Y E m C L r L Y u 4 C q 1 O a + W I J N e a b 5 Q o 0 j t y m s U s V 3 I 5 / H m t 7 4 F v f 2 9 + M L n P 4 + f + n c / h a 9 + 9 a u 4 5 Z Z b j K 7 Z i j 5 8 / e K X v o R h 0 k H 1 w C 2 t r e L 0 + W n e g 5 Z l S w H w Z n j j t Q M o V t e s 4 t T 5 M D 4 y Y V p Y A F L y k O Z c n J 5 C l B R H l C R B 3 0 I D u C 5 f y 3 q o t C F A O B q C n w p J A 5 V 5 C m O F Z R W 1 8 y p S m 4 6 6 w m 1 6 e n o w f W m K Y H a a b z D Y R + e d v t W e H Q d w m o D y 8 V x R w W x l H T O J e / F r 7 / 9 9 / P g X f g q / d d c 4 f m D u O X x w q m Q R 5 6 c u n q f g t p g n q e L k L g r d j E 0 d y W a y t E q 0 Z C y 7 6 K / 8 B y V 1 B O k 4 c a m I Y 2 d X 2 C Z i I 3 p + t V E N V U W M o 4 I a Q T b W r c j 6 L O k c l U l v g U L r J z t R d L 3 D A o 8 9 L Q / W V t f o D 0 U x Q O s x v 7 F G c X A g S 5 A H f E E C g u y F C m S Q F F A z c a X l g 7 4 4 P v C e T + C p J x 9 F J J z A M 9 9 + A u P D A 0 g m 0 9 B i / 3 U y n 4 2 6 6 p + p Q o b Q 3 U e r 2 w E f 5 d B H y 6 3 d F z v i M Y I + T i a Q t 2 E I L T f 2 2 t e 9 G 1 9 / 4 A F b 0 S j E + m + 5 5 b 1 V k C / n 0 d v T i w 1 a J j E L b Z n q a j j x J / e f R L k R p g y x n W l J J d f t F Z j a c m w + v m R b 2 O B 7 1 d D H P / Z D m J 6 9 Z J N M X z l 1 0 u R C o m 9 u j n A h 7 L l j Q z y f F 9 C k 6 q q m 1 y 9 v T o 9 D R S z k k s 6 I u f I m d V o n + U / q N m c O 9 t A G K i U J n G 4 u F C p z A d L O 0 4 P J d K q r f e v c 7 c Q 8 N T b l o J C 2 t T 4 B y M b W z E 7 Z M z W O w N m W d 1 5 P J 1 M T C O u K y D Z T L y P a H g C W p b L B N v 6 u j h L N M O X N z S J s R 8 F / + E M f w p e / + h X 0 J X p w 7 S 0 3 4 w / + 9 E 9 p o m n 6 t 5 L P X c c N e 8 I m y J v U 2 M p r a G g I B Q J F W t K m L V D g 5 h c X m W / T e r F 0 j n q W t N G X K l i f t d J O h X X o J 7 / P a 7 t N P n a e o E p Q 8 M Y m J i 3 c x 0 8 r P D 8 z p y I a w D v j U e K 5 g d H B c c z O z m F s 5 y R W 1 l a Q r 5 K m 1 L K g t w B t K L Z 7 5 D D 2 H r o R c z P n 8 c y 3 n r C F M f s J R i m + 6 0 h 7 H 3 r 4 r 6 z x Z W F F j R Q F v 5 x a t x 4 w K S Q B W 9 M s L i 6 W 8 c R L a x S g d u f T 9 y b V v a 5 P d M j a z u C d b 7 y L d T J H s K w i Q I W n n R x z x S y / a 9 j g b y z C + o m E b F n k 1 R X 6 i b 2 9 p L h p 8 3 X K b K + x s R E T a H V Y K I 4 x E t L w h t f 8 U g f p c s J L x U j F I p 4 0 u 7 7 A V 6 + t 4 C S l J r Y 1 G C F l p P I T Z Z U b M E Y Q T p 2 7 h C K l S m N r R b a X N t Q L R i K 2 2 V s o E W Z 7 V F g + 1 n s 4 i i R p t e Y z a f p N W E H C 1 Q D + 8 M s v m s w 2 c y k y I 7 k Z V N S 8 v w G K s i Y Z N l B Y k u x S l U h m J V d 2 X l v e 9 B 1 P 5 n t K r b 9 r r K W l c s 2 a U H j t e r 7 K T 2 q b R H 3 R R q o i K k Q H K X G m q f T 7 d r J M W X n t G / A z L z M u L U t G 5 D v 4 M I q 8 M M t G q 0 O k m H + m D Z G 1 3 o L L N g 4 j a N S B w D y s S 5 2 S q M 0 D 9 C g u N / 2 F q t R B + x 6 i l n J e Z e H U 6 6 f F W q z y a W n J b Q y Y r V I N H g q 9 u r M V J i V g W c U E K G z U T M p H c 4 s s 8 f q b D v Z T s Z D K U P A 0 a 1 W + g a Z M q B H 6 S T M U 4 K n 4 N P X 2 6 d m 0 B r Z C k s T 9 a 9 T A 8 g s k I E E q i J W V N X R G O 9 l Q T e u O L h B E O w a G 6 d d U q H V 7 7 Z z l 5 R V S L q 1 b w G d m f R X Y + K q f g 7 v 3 8 b d l 0 h Z g Y W M R 3 X 3 d t H Y V R N w h i x 9 c W 0 + i T o H + 6 b d + 0 M D 0 6 f / v 1 + g j 0 H L z r 8 5 y a B n m r m i C D r v f f L N 0 i b 4 X n 0 P l F B g U n e E K R f H Z P 3 0 J d f p 4 b N 1 2 H X x P M j G x 9 q Q Q 8 X l v O D w G Z 3 U Z e / b v o G V a Q q F R J t 2 s o D / W i 4 v n z 9 o O 6 h X W q / x K L f u s H e D T L K v G k l K p N a N m 2 g F R b a + o 8 p s P 3 4 7 1 5 I q t o f d j n / o p 0 v E / w A 9 + 9 F N w + h u 4 d G k W n / n M b 1 P e S u 1 V j X h / U f M + t o P q p k y r 1 N M V R 4 r t U W c d h / y U H z I r i b v i 9 4 J R v y 1 m o z F D K Q Y t n F m m D 6 q F X C 4 t F v D t l 9 c p x 9 o 4 u 2 B j T S 7 1 Y r J c 1 o F m 1 W F A 4 K E P P K Q V t 5 P e U q Z 1 o s a / t I m F D d c Q Y C 4 E Y r Z Z Q D s X C h h B o 1 4 b Z a z G l b W x r K T p C S Y h V 5 W s P 0 u S B B 3 W L P x O u F J B e I 6 T j q O T Q u a i 9 n I J L K R 2 F H M D g A G M D + r w U b t H g i b w G i h W 5 I C A p Y U 1 X n f b F R i O V T D c 5 7 S d 8 Z a T e Q K g f Q 8 H L Y I O 3 V t a R V h R x e n u 2 h T M q d m Z 1 t W 5 9 b u A r D + e a A q F y U C r S 6 Q 4 e O w c D Z N y 0 D J R V y j U S F O v e Q k b r 4 R d 4 z t p G Q l Q C r K W 5 V K + E j Q 1 t K y 4 o s Y F v j o V j f w y d Z O P j U / Q E s w g Q 1 o S d P s M c O r Z o 7 d M n 2 D U 5 u w o g k H l k i X U Q 4 h O j J C W j I 2 O Q q u 8 a l A 5 l U y a g l O U u K 0 x 1 w z g i a + e w e f u f x a / + / m v Y X 5 6 A 9 E Y n f d K m c 9 R t + 5 8 b S J m Y T 0 s o + Z t S T 0 q 2 k P 3 8 P k j c N Z o G d w B z G 2 0 N x n 7 + 1 K T A G 2 v K A U M D X Y h u b y A 9 7 7 h V g T Y r h F S 6 H j Y T 3 9 R g l i n j 5 I x R e F l k 4 Q J 8 h e e f t Y i H 3 q o D G 7 f c 5 T 0 9 p L N D t b C L Q r 4 H e 8 b w m 2 3 v A E P f u M h T I z u x u G D V + D P / u w v M E q K / T u f + U 3 S Q V L 1 Q h I L i w t I Z p d J 7 e N t W 0 G l H K K v G o / F C V R F M 7 R 3 g / T 5 H Q j T n x O 7 C n a E b c 1 1 X 4 C 0 l D I r / 0 5 g F M O J B i N Y 3 C h g Z o P t T z B s 0 r 9 1 e u n v M W s L A t D D 6 t g e Y z I g q X 5 0 d y s B K 4 a v + p 3 Y 0 I p X C k H z h C J 2 r s N N C 6 V L U K O Q S 5 K Y m d i b 6 J o 2 C 7 Y F W A g A S a F M r f w l C a 6 s m h J F t f 3 a z u X V p H P d 4 Q B / Y D 7 S g n V 1 M R O U B K Z R N J Z C t M L y p F C 5 f G F 4 H d Q s Q T e q 1 P K j I 1 H s G w j S W F Y x S m E 7 N 7 s A f 6 j T e P c a B S y b L 6 F Q 3 K T T 7 8 b 5 u f a s T X t 2 C o y c b / k X 2 l 1 d P T F a n 0 D m W 1 Z N Y L I Q E V a w R F 8 7 f c i U j / f 6 M N n v 4 z P n 2 T j 0 j 0 L 0 A S i Y 2 m i r g w 6 2 t s T U A i y r a W p c g k J z l t R D F 2 L j D f V o B / I N a L a u O l C 0 z F i z V a O f c g Y N X k O e h R u O X G X T 5 1 l 5 6 K F 1 S H R 1 W V T 3 R n q 9 3 Y N I i 6 h A V P U Q d v B 6 + W L a P U + b g Y 2 M D m F + Y Y E + k S I G E v j S 5 5 9 B M 9 B N 1 p u n F e 0 2 y q T d N t z e D G 6 7 e p c F z 2 6 k p q Q x L D r D I 6 V D a i g N K u W i X Q 5 3 x 3 t x x d 6 D + M N v P o n H X p x h O w W t j Q V u h W u J K X g s N q e d 5 B P v H O p E h 7 e B Q / u G s L + 7 A y 4 q n Z X k u i 0 X p n r R d i 9 E v O 2 O s e n c J K h V + c B v v u / f 4 Y 2 / 9 W 8 w F k q g K j + F 3 4 0 O j t j U + k I j p + 4 v W 5 N Q P Y H q 1 N F a g N q N P k e a H H R 7 s E 5 q q U l 9 H d 4 w Y v Q V f V p A h W 2 p 9 U L U o S M / V F u K 2 p A A 5 V M d W g p W X i 1 s o I u W M E x A a Y W i W q 2 M k b F h + u R B / O F X z l q v L L U g 5 Y D P b Y p W B + V V v o T J 9 z a Q l I g N y r i N y / J V m N I S A g 4 + q 4 u y z E v Z b h 4 a j F D k P p J 6 o 0 m s S x M 6 4 s w u U l e 1 N K O T Q q W s x Q g p j d b N a g B 6 9 a Z / N y k M 3 u Y U U c t q s f w m A a s x L h H i 9 t g H 7 8 F S C L i e U I y F y u H 1 N 4 x i 1 6 g T B 3 b 0 k S P H E C E Q Y 6 R b W n J X M V Y 9 d E Y d 0 B r e 1 J 1 e f o 5 5 + J 0 b v b R g f T 1 R O u R y P A k a C o y 6 w x V / V q 2 X 4 a Z V 0 f i J X p 1 e 0 U o W Q x W o 1 y a t F O n S F R M E E H / T p s 7 a L F n T r V U h m g j n p 6 B b H C I 1 m q x G c n 3 D 1 v L T G g 8 a o 4 l S s M o E l x p R n Q 1 a I E S N O 0 q K B 9 K e v q 5 u W q M c n A T W 4 N C g W T R t N a o G 0 m p J r 7 3 r P c i l K 7 j r j j d h Y Z b A L D T R N z j K P D w Y G t i B C x c W c P X R 2 3 D 3 P a / D 6 W M z u P 6 G 2 3 D + 5 G l 8 5 t d / D X f d f S e + / P V v m C V p N H y 4 s F T A h f P z G B 2 O I u D 2 o y P Q Q Q p 5 E M m V D W g 3 j i y B q v U 4 p s o E b q E O P y n v V V e N E s g 5 p L L q f N H i N m Q I a u v L U q u l J c W 0 f Q 7 w 1 C s X U C 3 X K K x a S p p 5 5 v P o 7 O 3 G B q 1 U T 7 z T 1 s A 4 P 0 V K m K 9 g / + 4 9 + N x j X 0 K A / L X B O l R 0 R o R a 3 d G s U i 4 a p I F O p L V a E y 2 4 I h y a r Q r W M 1 l U C J S + 7 m 6 U q L h s w J R W S f P S c h V 6 T W x j B V p p f U C t N p Q n p d W 0 k S x 9 t U x R + 3 + R 8 p O 2 F w t Z 0 l s 3 u u L 9 t P T a 3 4 l W T d E m 9 E m n F 9 R 9 T h b C P C T T J g x 8 V f h d 2 0 i I g e j J Z b t 4 b F k q / S / x d Z J K a 9 8 v J 4 1 Q h E y p q 7 u C o W 5 a Q g e 5 v c 6 1 w d p 2 D v w s T c 7 3 8 p e 2 n H 4 D E 7 / T 9 w J T + 9 z 2 + d 9 r n e w 8 V o h 6 P h R F L u s o u q f e P I 1 p 2 c L + o k w y w y b Y T V x 7 x Q 7 E 4 g q J C a C b V C G u L k 7 + Z h q N m i B C M G n Q T 5 H j W h C k T p B p S a t c j T x 5 M 4 + Y J 4 s 7 j v b g h 9 5 9 H V 5 3 6 y D e c / c o 3 n n n E N 5 x x x C O 7 o r Q E U 8 i E S A Y n R p w V I 1 Q s 2 i D f B b u 0 M 4 B 1 D x V 1 F 1 1 V F l m r X w j e u Q l e B q k n x r r U N C l f E x R C G 2 a 3 B m n k 8 x G 1 p a Y e s 7 Z p U W s 5 9 K Y W 5 3 H B p 3 c t X y W V o Y W h e D 2 0 r r 1 9 / Y j L q E j 6 E X d t P q s K O J A / 5 h Z l / X V d f T 2 d L L u G j h 8 e B 9 u v + M W + m o + v r + C S k 0 9 r i 5 8 9 j f / E q V M A w f 3 7 S e 2 2 2 N g X d E Y l U L D q K e 1 D e u 0 1 u r k M 3 Y j t 5 q 2 E K O N 5 X V 0 0 a l 3 N U m v G 1 0 E U T 9 8 R T 9 u u v P t G N l / F P 2 R Y d x 8 Y C / + 8 4 9 + B M N d V H D Q V P v t b u O t 5 K i Z n 7 p R I K 1 s e f H I 6 S R e m i s i V 2 o h V 1 Y E v 8 s 2 r i u Q Z R R 5 j I + M 4 J a r 7 s b 1 R + / F m + / 8 E F 5 z x 7 t I E Q c Q c s R Y H x E E A 1 H W A 6 0 5 A d / p C S J E 3 9 A W D 2 X b B J 0 e l j e K I I 2 C 9 u 4 V b + p w e 9 H T Q Y Z C u d h s s P 5 y G c p B m m x l l a A A 6 5 x 1 7 U l Q G b h x 3 8 / 8 F r L J O v 7 g t 7 + M P / y t v y F V r d j O K T / 4 w Z 9 A L N S D g f h u G l K t b + + k x d H 4 o Y B E B l O j d a 4 r 5 p P K j s / b 0 p 3 V l 6 6 k c 0 z m + R W v E 5 h 2 j X l w 3 f 4 G G c o G e n h u N X W J Y u 2 L 3 m f R D D J / W 8 n G k l i Z x j v 5 v Y W Z m D V q J 2 s 4 q + z L K v z y R I B p w z R Z h K b G M N j Y F u b D 6 y g a p r 2 V t / U C U m D l O / V 1 B k j 5 K p g Y H k a + X C S O S W N 4 b 4 3 G K 4 x F 6 1 i n S z k b T O y w X j U P N W O R G r 5 g t x S V G R 8 Z x u n z J 6 m 5 S B F 8 L X g D s o 4 u D H S F S d s a 2 D N C S + i g Z o 6 G U K 0 W s H t n A r t 2 B p H o p m P L C o s l N P a j n q b 2 c 2 k A V P O a 5 B O V 6 y W W y U 9 H W / s S K W Q W F A J a P V I U x Z 5 p z 9 h k j i A i D S 2 k 8 u g J x + l 3 9 J I W h b G Q k Q 8 X p L A 1 s Z H J Y d d I H 2 o U A K e X V j W b x J N P f 4 M K p 4 L H n v w 6 i Y K L Q O m g l V n A B z / w U Q L r X l y 4 u I S 3 v + O 9 u P m W m / H k k 0 / i H e 9 6 N 3 7 3 L 7 6 A L 3 3 1 A f z 1 / d + w 8 T R r D R Z K E / B U 1 0 P 9 c f q E c d P q A d a h I r + T B I N W Y G r R O j i C L n z l 0 S / T m p 5 D s Z y l M F L r b 6 Z o q b t R J t 2 a z 9 I X o / Y V i / h O k j L l C 6 2 2 O p s u L a z i h e N n s V z g O d T s p 0 4 v Y P + e f X C W V p F R R 4 L 2 s E r N Y X V 9 G i t r s + g k h d c s C 0 0 J y h c y Z t 2 1 D 9 O e / g m W 2 o 1 D h 6 / B B f p a N f r R 2 q S 6 R s r Y Q T 9 Y d H O j k E a 5 Q R p f d 9 A P 6 k C K N L D C 2 4 4 M 7 8 N / / n e / i b t u v c c U z P p K D u 9 6 7 7 u s 7 v / 7 r / 5 3 X D z 3 H C 1 d J 6 W j i u d e e J I U P o C z L P f S B p U y H 0 Z + k 8 0 0 Z 9 u 0 d 8 i U m E r W 2 4 e D g P v O + z Y m n O 4 Q K a s L 8 U D K B q T 3 j u 0 h m 6 p S N n z M I 9 T L + m 9 T O F 1 g m 6 a x 4 t p O n F x Z J t U i b 7 y N U K V t 3 8 n A 0 3 7 3 a r I Q H w q a 6 J F i 3 N Q 5 I c 1 j f g v 9 D 2 V n O x Q K x B R E d b e + 6 e 6 r s L l 2 n v 5 C L 8 9 v l y d J b d 7 B y i i R j p R o F b Q u t 7 r J b X 4 S w a r G 1 t 4 + 6 e Q G Q Z f F a P + Q 7 f s a p o V T F I X 4 d U + i i 2 V w G F / P Z u S I + 9 h Q 6 l 7 1 o 8 j v B N i O B I H G M g s U f E h U S h X r i h X w N Q g r I Q z Q H 2 u W 1 T s V N Y U j S q R O B j 3 8 V H I F B Z Z R 0 d M a R J 0 c G r N x l S x b / G v f O o U N O u K 2 r i E 5 / + j I I A 6 M d i F N y n T z R C + W 5 i 4 h R e G R 8 t H y w 4 r U z u a Y q T u G i 9 M z K B Y V v + b k M 4 A 0 1 G c R C f 0 D / T g 1 v W B 1 q j b Z 7 i C R g v K y r F U K R N B Z x n v v v R q L B I y o a q K r E z X W n w Z h + w c H c O L i K Q z 3 D t m a e G q T C J 3 1 T Q I u T M 3 b T / / m v / z J I x Q O x S p e D i g 2 l 5 5 d 9 2 V 5 a B P N n 3 b S l 9 s / T K q 7 t A R 1 i 9 x + 3 U F M 9 H Z Q 4 z c t x C p J P + v A o S P Y c 3 A / n n 7 q Z S z P L e C m m 2 7 G L T f f j O X U M r 7 x t / f j x r t u R 3 p j D b / 9 B 7 9 q y k V h R R v p t E W m 5 E p F g q l q H V N e i m e Q V l 8 b A 8 j C r 5 E V / M x P / h J + 6 b / 9 A t s i g L 0 T O + i 7 v g h Q Q Y R p + c Y H J l H O a c y S M k U m p E 6 t F B V 2 g P 7 9 / Q 9 d J M y i f B Z a F z I 1 9 T q r 4 0 I P Z 9 F D S m J T S p J V 1 T X f + g M O 3 H k t l e E a / U Y / f X C P H 3 t 5 n x d P n W g D S i e a w 7 7 V Q B J y o 3 H U Q h I C + Q / b F W k 9 g n z l f 3 Y f 9 f 7 Z y / Z n J g M U T b V W 8 n E E K H Q 0 p U p m + U Q j d Q + z e q D 2 p I P J p t k 7 0 o 1 b j k R t I p 6 6 n r V i q / w h j c V o E F W d I x q H a N I v W p h f x O T w K L V 9 m n S j g F 6 B j o I 2 M j R k g i 5 H f 4 P 0 M B Y K 2 + 4 T G i h t + d w W t l K k H 0 C f G J 1 0 s H O p N E r 0 k K W 1 J F T q A l W A Z I 3 + n q Z h a C x L 0 e G 6 t 4 + U o 0 y O r 9 g w L d i i e h K A w s E Q 0 q s 5 i 0 T o 7 e 6 B N q E u V T z 4 8 m M v I V / V t H c C U 8 8 r 6 k A r S N 3 O 1 x r z r + K R 3 / 0 1 3 P / 1 z + O l q d M o F d d x 6 M A R v H T 8 B I V / F + 5 / 4 H k C n w 1 I g b d 1 N 3 S d q l h 5 K W 2 / 8 L P G 7 a S s R P s k 4 L a R H e u 0 l z 7 m 6 A A t K 4 V S w x w 7 e o d p z b Q 6 T 4 C K J 2 8 C 3 N 0 Z Q 4 U 0 Z 3 1 1 F V 2 x L i q g H s S 8 L p x N + / D V J 1 / 5 z o 2 Y J B M 6 j F n w e / V P + n h u J O T H W r o E J 4 X e R R 9 3 / 7 4 D e O 8 b 7 k F 3 R x h H C K I H H / 8 G z p 4 9 j 3 J + F d l i C d 0 D A / Q 3 y z a V Y 2 V j G f 4 G 5 Y r 5 D v R 3 W + + q 1 t y j 5 4 S 0 b T p Q t V 3 k k 9 l U 2 6 + l L A 3 G e r B K J S o K a m t + 1 C v 8 r r 0 + u z o N b I M E + k o h M g A X f W Q p 4 U w m Y 9 H q D T I N 7 c 5 R 9 W m M s 4 5 n j y V p J b W y E l 0 f + n m S A 0 s G q i 0 m x r I J G 2 o A R b z s G A 5 i / 6 g b K 8 t r 6 K M y n l 1 Y J C M Y x i J l 1 e V w h + 6 T h l N D m Z U S E p k s I y U z f 0 w a D V a X u S G 2 / Z 1 G w e 1 m 1 s j f q X h d o 9 F l F z W q F s b U o C M R 2 W 4 I H p Y H D 0 3 l U P Q v y J 8 P T s R p M g u 2 t p m U o v w M h b x o q o G 7 S Y F X p w Z 9 s L W l N R z a s x e d 1 G B d s Q Q G + / t s z k + A l F C D v h o g 1 V R + C V a X p k 9 Q G 3 r Y S N r r 1 c p k n I M a m Y 2 0 s 2 + U 9 M S F l a U V U k D 6 J A S c n l F r b W u y n 6 a e 2 + L 3 b I w 8 r d b h K 6 6 0 Z Z Y F Z A 1 f a b O w 5 d Q a K X c D m R q p I s G u x f v / 6 u G X 6 E d o t F 4 D 1 L w n 6 0 m x 0 I 4 6 a e a u C W v c 4 n o Z v / + V h / G t 0 x d 5 / 6 w t r k J f H B f m M j h x f I Z l J W j V E S J w q L 5 Y x 1 I W L n H 5 d i X b / 8 z e B E Z R 7 u r J k x I w z s C f t e f r 0 c M j t k q S x o s S 9 G E O 7 L 6 a 9 a I w n h W 8 + d 7 3 Y 3 H p D P q 7 9 1 F Q v K R + F b z 5 L R / G i y f P I e o r 4 u U L u a 3 b S M F u 3 Z X l 0 C H V Y M M f l J c i 8 9 Z E z A A F W Z H 8 y x s p 0 t d n 8 f z L x y i w z 8 M h Y J R W U H c o y k X L k b m x Q c u k N S V G 6 G u J G X j U / e 0 O U 0 7 c G B 2 e x N j A D u z b e Q R B R x w f f P e H 8 c y x x + G U Y F R J w C l L m i D p 1 i p G p I B a o E a R / F 3 + D p s r 1 e E P o V Z q I E + X w K g c D z d 9 0 x p B k 8 m m c X h y D 9 b Z h p t q 8 2 C L y o T s i 3 W s W F G b o s H n l P z L S C m 8 T v U p z 1 I z r D 3 u G i Z 6 H L y P D 4 v r q 4 i H 5 K 9 6 q J x S t K R 5 A s o b v k + g U I M p 2 R w o C T 8 t z O V J A Z t U f X a o g B I U 3 V R d 0 J d b J 0 u q c D 8 L y Y Z W 0 K A N D g p M u g f z F i e 2 9 7 z W J 8 f e W c f B S W p 7 r Y Z K 8 y 6 r p U b U + t q K l 0 r m M 7 Q G d E Z J + 0 Z 6 + t H N 7 8 L U T I p 3 0 x J U X d E 4 3 3 d a 0 K k C d v 2 R s P U S B X l N J J 4 w E O 8 c H E O G P l i Y T v D + 4 b 0 Y j P e w 0 m s 2 t f v 6 q 6 6 1 L V 4 a m 3 V q 6 G 4 6 m 5 M Y I e 1 R l 7 u W J N Y A r y L H R Q O 1 K u r E + I Q B e / / e A 0 i u k d o V k o g F I h h I 9 N G a + 3 H s 0 i o V q Q R f y o a Z M H n K e X z 2 V / 8 b 3 n z H 7 f B V N / F T n / 4 k J v u 6 2 L g 7 + E x 9 u P H q W 3 D h z C X W i x + L C y t E i T Y / a C s X q y s m 1 b d o b v u V G p W N b R 0 7 1 G t H r h 7 B C n 0 D r W m n 0 / k t 6 6 a F 5 Y U U d o 1 3 I k C A / t z P / y L + 5 / / 6 H a R z K f o x f v R 0 T W J 2 Z h o f / L 6 P 4 + t f / z M M 9 e 3 A p 3 / 4 p 3 D v P a / D N x 7 8 C n 2 u L B W J n q H d v t t g U j K A 8 W u 9 U m W Y z G g m s 0 3 z U S A t / c 3 C Z g M z V B Z n p p b h Z H v t n B w i d d N 4 W B V v u O 4 2 R L p J t 2 i d u m O d + O j 3 / z B 2 T x 7 E y M A I l l f W b E u e G G X o 1 K m X s D I / g 6 z W 3 K C h 1 g Y N W j p a 6 + 3 R S 0 O R P p h 8 7 b n V J Q u 8 V Q y j x j j z i n Q h i H y U Q T + v i 9 B 6 a Q W j Q z v 2 W f l 3 9 4 7 Y S l O p 1 L o t R J r J S z k E K e d O X H X V l Q T Z A m 6 7 / k p a 8 g L F 1 E / l z 4 K T C X j o G + 4 Y B N 2 H P I q k t C Q b V E Z A l J a 6 t 7 O P s u 0 h o A Q K s 0 6 q N A q C U M n P 8 q P M K S V q m 5 t k x 9 K U W 9 g R B n m 2 N e 5 2 0 r u 2 a W S i e d Y 8 H P k f O n n 7 L D W I 8 p a Q q 0 0 U b X x 4 b z / G e n Q + Q U A 6 l X f U b M x h b S n D a z U K H r B 9 j D R n J k I A S o I U J K k Y P l E E b W c 5 t z B P v 8 2 N C E F 2 d m 7 a Q m y 0 V 2 u q S O t C f 6 q f Q B n v H 8 P O 4 T F M D g 4 j T I 2 m G a 3 F T M 6 2 d F H M 2 8 T k p N G 7 u c U F n F u a a 4 f S U G v + 0 E c / j U M 7 r 6 A l 0 r r k A S z P r 5 j l X J l b x U D v A B o 0 s g p v 6 e r t Q Z T 3 e e r Y B Q L B R U A q 4 o Q U Q s J G 7 f i F r 3 8 V f / 2 F L 2 H q 4 i V 8 4 R s P Y o W U 8 + l n v 4 2 7 X 3 c P f v 9 z n 0 O J F b K 0 u E F n m 3 V B i 9 G G Y v t / S 0 Z D 2 q 9 O l 8 b G + O w + h R h V 0 d 3 r o E N O v 7 F F i 0 5 N c P X V V y B F Z Z E p s D 7 p w N 9 5 7 b W 4 + 6 4 3 4 5 v f / C r P H c S n P v l J f P b 3 f g N v f v O b s X f v T i L e g U i 0 C y f O v I h f + p W f h 4 J 1 d 4 8 O 4 t i 5 F b a d l O t l 5 W B S b 2 3 7 G 8 q L N S 7 B J g v v 8 J J 1 Z P D L / + 7 H 8 N i D D + H K v b t w y 1 V X Y c e O A + j t G s L C x S X 6 p k 6 c W 5 j C B 1 7 3 f p w 8 8 R K y r U 1 b B u z E i y / g l Q v H K b c t n J 0 5 j R N T r 6 D k q P B Z W x T W n n b P K K m a / B 1 R X B + V l m J Y n e p U I P u 4 u D i P d S q u V C Z J d 8 F G l 1 g m N 0 q k t M l c n n 5 i B 5 V f j h S f l k 1 K o t h A P B A n x U / y g R r 4 9 V + 8 D 7 d e f Q N 6 W R c O K v Y 7 7 7 g D T z 3 7 D G K x O g K N I s W u j j 3 7 O 9 i m e R Q I 3 A 7 K n q d C K j 0 + Y u v 3 S e E 6 H I E e t k 5 b 8 5 h O N W H f F n 8 C S Y N c r F A D k 7 o T W U D 7 R W j 4 n i R A a i 6 U 9 h 4 V j 2 X N o U k 6 5 K J 2 s A B a 0 U b m r w g J d V q o h 6 z G h 3 3 H b b v Q 3 + O z j Z 6 7 6 P Q v 5 9 O 2 4 E k m r 3 W + S f d I K V Y 0 V 4 h c f Y g O e Z Q U L x T w m e 8 Q 0 i x Y C q + i n D O F v E 0 Q V I + f n + W c X 5 p F g f l L q D W j U 9 T T x 2 e 5 5 f q b S f 1 8 O H X 2 D H m 2 H + u p J F Y p f F l q 5 I n h E S T 5 e T m d w u 6 J n S y 3 F 2 9 / 2 / v o J 4 T x w N c f s M X 7 b 7 3 9 T k x N T + H 2 2 2 5 F N p 3 D D 3 3 y U / i B j 3 8 A v / 2 Z X 6 U f M I q / e u Q k f Q A 6 + 5 v q o t / q i C G 9 M L 9 S 5 k Q z S u n I C m h u P l + D / l d T j S z r U k 9 b e V v 0 z f g g a o L L 0 p Z y Y v 2 5 + H v E s 4 k 3 3 X M N B S q N d L a C b z w x j x o 1 q S J a v G y H W l X K k X 4 f n f W E K 4 0 3 3 n q I / l S J N B Z 4 / L E n c e P t N 5 A F a G x s A C + e f o l 0 j L X D / E s U H D 2 v H H + X I 0 z w n 6 V n R C 2 t S V 4 U Y o H n H 0 p q X 3 e l h Q N j v b j j t t s x u n M E f / V n f 4 m L s 3 N Y Y f u 4 + d x B X w s 3 X b 0 D h X M X c P 1 r 7 s J L F 1 6 g D 0 P x k K 8 a d M M n F 4 T K s V E h n Y v 2 s k w u r G V W c d W V N x G Y 4 7 j / C 3 + E t E K s a B o u z c 2 j s 6 s H 6 6 T t m 7 y / f N q G p h b R O v V 0 d t H H 6 T N / a q 2 Q Q n c k a p E W O 4 c m z C / T Q j W y l v 5 K G f 2 H j s K N M D q j U f z B n / 4 R W r S o j U o B o U Q n e g M u B F u 8 V 3 4 O P l L S j A a a o Y A A M h Y 3 f W b 6 Z N c d u o W K P U Z W F u o j 7 V W v H I W c D a Y J c 8 Y Z Z U G I W p s f J R 7 P o 9 k k z a A G U l d i Q + C 6 v G L 1 l o A S q O B u G S e u 0 g d y S o O y g r T f q w b b r E d K p 9 L Z 9 h E g w u e b j s T Q N 9 S D 6 d k Z A p D a g I D p p + b X 2 g O b z a p N 8 Z 5 i x c X C I Z v V q f 1 f w 1 F S o h r t r R 6 I e W u F H i 2 y K K d V M X d V g n E 9 n c H 0 y q K t e t p E n f S t h j 5 y 3 k Q k i M n 9 e 6 y s 8 o M 6 W W m z l 6 b Y W G P Q 9 i / P P / 8 8 f T n t f Z u g t t u w h U h y / F 6 9 Y C H m r X l U i n h X b F q Q 9 E M 7 l G s H c W 3 p 3 x m K 4 y 8 f P Y 9 C 2 d T T d 5 x c C s s 2 Z T K r t W 3 J m T R V x h S Z p S 0 f 9 t X P / L 1 t A o x W C U z S Z Z r x + s 6 7 9 r I 8 9 A 3 y F Z x b m S I o S q i U P a T b 8 j n l 1 p O 6 E 1 h N C o P P U 8 d Y p w d 3 3 n Y d f P U M S t k M l k i B V Q r 5 s o o k 0 A C p d g n p 7 0 j w + v Z a h N 2 d v c j y g b / 8 x C v I V b p I K T V G 0 0 a 6 U x a J 5 W y X V U e 7 n D Y L e d u / l u / B 8 3 S f J q 9 r U m m w 6 a k E c r j n 5 j 3 0 R S h z m Q L S p Q z 9 k x B i k R F s 1 r M 2 / r a y n M S n P v 5 J v P L y K Y u 5 0 8 x m D f D / 0 d d + D y F N Q l x d o + L t Q H y A 9 F 2 9 d C y C l r X W v s B a i 7 4 7 3 g l X w 0 H A x T G 1 M o d q s U o r 2 W u 0 u J e K W M l J s K q d t P 9 X j u U s k b G 8 5 b Y b M b c y g x e e O 4 2 U J 0 c / K Y Y h X x w b T g 0 6 r 1 N G 2 N a s h h z p Y A N l M q z d t s S a t k 5 1 w R O 6 T y X R o K t p x q 1 G F / c 3 i y M n j S C w 7 n Q J L C m Y Y v V U d S r I d i X q R e e b m W 1 q d L u t y V o a M K u S L o o A M 1 9 V v p b T 0 n Y z D n f d x h V u O t K H U D R s E / I U N i I f a 6 h v Q C 3 D + 9 X Z O A 4 b / V a 7 a e q 9 F p p c 1 j b / 1 Q p S 4 s p 1 L Y / B U q n c L K 8 G A + W L r c y t m N a j T q B / 5 c B V B / Z A S 4 5 f d e A A B k l 7 0 q S M C t s Z H x 7 F D h 5 l V n i c F T 4 5 N M 7 n p Z P P G 8 r h 1 9 Y m 8 e 5 u s y 5 a Z z t B 7 q 8 V S z W q 3 5 R e d F d 5 n x Y S F M T B / k G c m k 2 b 9 q P 8 W 1 3 q m W 3 t Q w F C Z S Q o 2 n X c P t p a S C f r P H 6 n e r V q b b / a Z x 3 M x 8 Y E 2 V Z O F D H R G 4 T X r 1 h F p w l k t R F G t s w 2 5 G c R C r W V 6 L q i C Z g x s i U P X j w x z X K 0 0 N / p R 5 a a V X s s q T w a s N Y C M o K z t k l d T q 7 R 2 r X H f 8 K k f / t 3 j G K 4 L 4 Y L 8 + s q G F N b Q b y a K K R t A V E b 1 F j f C s N x U d 9 p v Q w K I N m I l L X 2 4 Z J i E M g v s X 2 0 U M r Y c L d N x d D U + 1 t v u c v a 9 f g r L 9 l y A H / 1 t 3 + K s 2 d f R k x 7 N 3 V 1 Y N + h A 5 g + O 4 u 1 5 A w 2 P X w O K j R t J 7 R B 5 V D I Z 0 n T A 1 Q Q T m x S w W m i i R a w S a + v 0 9 J F k O i J 2 4 I 5 8 X A M m / L V y Q 6 k Q N 2 k g q s b Z X z h 4 Z M 4 N b W B L 3 7 1 S T x y P k N l z n Z q 0 L f 3 B Z D a Z P 2 S 8 t 9 8 4 + v o d 1 5 C g N a x 0 0 e W x O Y Q G + s g Q N U J 5 3 I H Y / d J 1 g U c x S b Z V A 5 p w Q Y 1 j 7 g p a Z W i x E 3 D s q G 0 t 5 I a X 5 W p h v u u p P o 1 V K k L l / n x p u q Z U b e 4 3 u t 3 2 3 S a 1 / r o w 2 i L k M G 4 A 7 0 J z U t p 2 T R 2 d U 9 r L C X a E c f y + h L P Y T 6 8 t 5 a h U s i O n 1 r A T a f X x j 9 C X h s o F S e W D 6 T e P m 2 1 o n E r d T 6 8 6 x 0 f w N n T Z 7 B n Y h x j / c M I 0 c / J k E s 3 K J D q n u / u 7 c P 0 8 b P Y y K / D w Y b I J D O 4 O D e F E n l 4 u F P b r Q R t B q l i G j O 8 j / w y h 0 N z m 1 q 2 M o 8 W e 4 n S f 5 O + r p d b C A a j o D z j 8 W N T Z E Z 0 z D e 1 W 5 9 A o m 5 h P r v q l Z / / T p I j Y H X J 3 8 2 i C V Q C o n 5 k p a l K e a g e 7 L P V v Q M 7 x 7 W D + y z L x 7 p L J 1 E t + Z C k t V I E v Q 1 v s O b r J Q p 3 k H V O p a Q Z B X X W 3 c p 6 C v v 3 7 u D P d f R 2 d K H b G U K S A p m j h a r y a W K h D k y O j E F b c 2 p K h O Y U C R g R f w O 3 H b 0 C i 9 T 2 c s a 9 r h r b q 4 h 9 e w Z V W p T p T 4 j V S C l L A X e E I x g d H r b N p q + + 8 k r c e / f d + B Z 9 k m 0 g V i g T y Y 0 6 5 u c X M D Y U Q i f 9 p G u u u Q J 3 3 H E P r r v + B t Z x H 3 7 g o z + G 1 7 z m X o y O 7 s X v f u b 3 0 R F N 4 J G n H k f Q 0 y T A B 7 G W T b E s 7 Q m X d Q p 2 0 E s f m 7 I b c f s R o 1 w 4 y 0 0 c O H w E A Y c P F + b m q L S 1 a l K Q b U t K z X r f S B e w t F b D x N B e f P v 8 F D y k j A 4 C W z 7 y z k k v x r p D m B w e 4 v k + d D C / u b l z 5 s Z o g d J o L I 7 x i U m 2 h w e 9 P f 1 o F k p s o 0 j X f V o u y S L I p Z 6 2 G r w d i c 1 G l l a h d m t R g 6 m g F A 2 2 e 7 t C r H G / J 7 W 1 q d q c l S p N Z O A j T a T V U N Y t U i W t O S 3 h E d 8 / O N T H y t + w 7 z W 7 N U w + E A i E j F 5 p U N g W P K F l E J i 9 1 D b q 2 d t Y S d o i K a V 8 g Q / c Y w 2 u O T 8 B U k J t o B d V j y C p x s 6 d V y E c 7 q H P c z t O X 1 j A L T f f i d X l N f L 0 C F 4 + d g q 1 b B m B 0 W F 8 / 9 2 v x 6 W z 5 6 i l M h g c G M D Z q Q s m f F o i S + t A T I y N I Z 9 v 4 u 7 X v B V L y x s W 7 1 c t a S R f 4 b U E I h t J o T 3 N W g n n p p Y w v 7 y O q n i h U K Q 6 M i C o a t v K S h R P z / M d f 4 T n C i R 8 + + b X v 8 G o p F Z P 6 o p F K Z B D K F I J / P h P / S R S 6 4 t Y I w 3 S o L j X 7 8 X B f b u Q y 5 A m e 2 h d q h 6 c u 6 A l h t s 0 z A b l R b 2 Y l 7 J v r 9 U u R 5 2 A p e Y 9 M 5 V E b i W H B E F 5 Y 5 O U N u 4 2 P 1 L a P U / H X e M + m j K i o N M U G Y b A 4 W L 7 + + s l 3 H x 4 F 6 7 b 1 Y / D O 3 v 5 3 H X 6 P B U E + f v s E i 0 + Z U U U X 3 T 8 l h t v x M E D + 7 H / 4 A G c o b + 6 u D S P p Z V V k w s b Q q E f 4 n S W S N E j + I 3 / + C v 0 i z v Q M 9 y L X / k v v 4 y n v v U U n n r h c T z 9 / K N k G m f w / L P f x I W F M 3 j 5 3 L N U g H O 0 o l 1 I J l O k d y w T r U M 8 G I Y W Z 9 G A / s 7 x S S T X k x a h H u v u I 2 B y q C n K J l f B X v 6 2 l K O s U O m v 8 z s t 5 / z o C w s 4 v T A H b d + n 1 r n t + h s x v z i P d 7 7 m D n N b v v j A t 7 B n K G 4 K R l H w M W 0 C R y U 7 S E X R c v n p Q o R Q o O I K d 3 W T T d W d 9 3 l o N d S g E n 7 t D q f K V 0 N I w 2 o g y 8 F K D l A b a / 0 5 9 c r J x / o 7 1 o l p G 0 x K + l 0 0 h 7 V r Y G p v N M 2 P 1 G A K T p W Z V A z V H V f H M b u y b F 3 T X l 6 u 7 n m F J 2 n c K Z X J y N h B C x g q + F H 3 L h Q y 1 k M n 6 q M p 6 c l U z t a w 0 / p u N T Z 8 i F q k U K P v R S E / f / w 5 z E 6 d Z o V O Y W R o G H 5 3 B 7 K s 6 J 2 7 D u D p J 5 9 j o 3 R i m P S O U M a j x 4 7 h A B u + m M l j Y s c O W r R + 2 8 p T + 6 q W K n n s G D + I / Q e u x O D o D u z b c Q R T 5 5 f w g x / / c T z 0 8 F O 4 6 d p b q T E j u O n W 1 + P L X 3 k E v / A L v 4 S H v / k Y K S g f 2 A S n r X i k Z E w 7 m x W X 7 y E r I l t j 9 o h H E / 1 9 n X y u B B V H D J O 0 r E 8 8 8 S S 6 e n q x e 8 9 e T F 2 8 g G R O 8 6 f I A H J F 0 p 4 V d P f 5 z M 9 J r h e x u F Z i / q w / K j / d 0 d q D w m u U j m 1 g Q s x / W q D U W S s j W 2 m h r 3 8 I N W c Z J 6 Z P I h b r Q W e E f g f B 0 P I 4 b E q / A p t F X 6 v 0 Z w d 7 + 5 E k L Q 7 S L 1 a H k 9 y C s a F R 9 P T u w O e + 8 B z l p N 3 G 2 p P Y z W d L b S R x 8 s Q J P P n U t + j T q P f R g Z H + b h z e v 5 9 K Z 4 V V Q O 5 C G R j q i W F t 7 j i m F k 4 Q S A + y y F n k a 1 q l V T O I 8 8 i t p 7 F r c I L 3 B O a z a b I X + T 8 t j H R 0 o 4 v W V P S U N A U b v O 6 q 8 S v w 2 A v f w s m L V N g s 4 z e f W 8 H 5 m Q J e X i h g b r 2 F F 6 e z e M M 1 V J A F / v b C K v o I i p k l N 6 J d D h w a H 0 B y a R 3 z 6 T l M j N C y e q i o F 6 d w 5 7 W H S a V p 1 f s m R O m Q z q y Z f z 5 P / 7 z R 3 E R X u A u Z U p U K X 7 j x d 9 x n l k R a g w 0 l f q 1 + f I 2 6 W 6 + c O D 0 t h P Z m 1 e + 2 K o y E w p r s e 1 P 7 e / 3 p H P M H C B B N b S e k 4 a K 2 a 3 j 9 d E r b k Q b d M S 9 6 O 9 u x f Y q b 8 x K A e j / Q 0 4 X + a J z 3 o p Z l w z a d 9 B L Y e D 5 P e w s T L e n V P z g E r S 6 0 t r F h 9 C Z K i + V i O T t V Q S u 0 E k u q l D 4 K a J x W x m 9 j F 9 o 2 p t F M 4 d T p l 2 i u A 1 i l x t 8 9 M o A T Z 1 7 B 0 a O H c P b U G Q y O j L A s e Q p d E 0 s z 8 7 h i / 0 H m v w n t Y v j N R 7 + B p 5 9 7 B O f O H O e z V X B h 6 g z L E 8 U r 5 y 5 h z 9 H r 8 c S 3 X k E / B W x o Y B B f + d r X j T 6 b L 8 l D z / s q 3 V N 3 r x k l 1 o 9 + Z 3 1 1 x i L Y v 3 s n N j Z S t i N 8 j h R T C / d r v o + o + I s E v N Y E V 8 h U n q A S X 1 f Q 7 q 7 x b q z R K k Z i f Z h d 1 Z i J a D u p H q m a a L G U m u a C q X N E / q C 6 u 7 X P 7 J v v u Q O / 9 B 9 + G m v T F K q d O / G x d 3 0 Q D 3 z t M f z M z / 4 8 n n j y G 9 A k / n K 1 h h T p c 8 w f t D g 5 6 + l t V O m f 5 m 3 V 1 r 5 4 N 5 b S 9 L F o H V 6 5 M E V f i Q q 5 4 c L 3 v e s 9 G B 0 b w r 7 9 B 7 C 2 u o w D + / f S B + o m t Z v D L W Q L 5 8 9 f I k W v 8 6 i x j R 3 U / F k c 3 t V F V t A i 1 V I o F K 0 O l e b T D 7 9 E B T a M s g b N 6 w L I J j K 1 A i Y G J + F n P f R F + O x k H N F E B 3 K V N F q k n M V M C z H 6 R C d n 8 t j d F 6 W s 9 W C Y / v H b X v c G d E a 7 M U N K / 9 y Z H I 5 f 2 M B H 3 n Y 9 v v j Y K b z + 6 g T W 1 h r o J u 0 7 N D G C i R 5 e p 3 U t X E U b u 9 T u l L 5 w A v H R f f T D e r C S n q E S 6 8 G h A 0 c x 1 L s P o Y Q b K 2 s L S C X p O j i D P U Y 8 N D h m H F / 0 j u B i S 1 u D W / t L r e k t K 0 x a S b p U x z + Z d D 3 B J L e 5 R c v h p V D b + n i k d v t 3 T e D 9 1 w / h s d O v 8 J w a f v r 9 H 8 V n / / a v 4 O M 1 f T T n W u J r Z n E R v b 0 d 2 K y 5 M L O W Q s h b x U B n H / q G B 7 G e z N l a B B u Z l F k C 7 R y e o 2 + w x o c C n c g C f 0 + Q W m q T M B l H L e g R i c R s + 8 3 n j x 3 H y M g o 0 s U U z V 8 V 1 x 2 5 E o m u X l s v T y F M s t S 5 f J E U o W B 7 6 a 5 Q w L U g f 4 R + V i m f x O H D V + G x x 7 6 F n / 6 B T + C D v / g r r G A N J C u q Q 7 1 Q f F Y C R 7 6 m L I H 8 C Q m 0 / M W t 6 m S 6 v O 4 E s g Z 6 u 7 v w 9 r e 9 1 d Z O j 0 Q 6 r F P l / i 9 / i b R 1 J 5 V E N 8 6 d u 4 D b b 7 0 V i x s r + N z / + m M 0 f F R S 1 H m H d 8 S x f 7 I P D 3 / r N F a L p F t N C X 6 t z S a k o K h k t s P F 1 L 4 6 F J 6 j j Q 3 u v u s 2 H D y 0 D 7 / / 2 d / B M D U y a k U k A i 0 E 6 N c 2 W 2 V q W 6 + x V t s o o E l f j M D u 8 o V p W U j 8 q Z H l q w V I i W 1 n v 3 A H / Y 8 Y y 7 m I 5 4 5 d R I 0 0 v 1 H l / f m T x v t a 2 r G Q 9 c r b 8 7 U d G C 3 5 q j u r t p 7 7 e 1 + z F y F H l t f V b T O 3 m q u O c y 8 v Y u e e E e S o Z B N d f l w / e g W O z Z 7 T x A 1 b k C Z S d b O 9 N 7 B J b y Q S T J B J t B D t H M R n / / o B s h o + K 2 m 3 t i S t t t w 2 h + 3 G I 3 v x + G O P o k X K 1 t / t J w O I I M y 8 u q n M V l I p + o h B 9 C Q G o T 2 c 5 d a e u n g R o z 3 7 0 U d f 7 e H n P o 8 a j c K u o S H s 5 L 3 h p r x s n L X J p 1 0 9 n Z S x M O V A C 9 e E + 0 x t S g j a G r P d 2 C Y U A p Y 6 E 5 T 4 3 t Z Z 4 8 0 U o d t w 0 G o Q Y O p Z + 6 7 E z + r d U c + Y 8 p K F c 7 I h X I m t b k q d w i o 9 M h y i I H R g a n U d V x 6 i A 0 q B m p 8 5 Z m E 5 g x Q g z Z 9 a Y W V 1 U B M p y H Z F Y R 0 1 5 l X 3 4 v V v e D u e f P o B x D t i t m J p k G V c z W R p e r s R 9 d e p L Z e w 2 S j j i g P 7 o C W F y 9 k i t P u C J u p V W H 4 N E K / R E m h E f H F h F j t Z Y c v J L L T T x Q U 6 p j 0 9 5 N 1 L S x Z y p P A U z c E J s L J H R 4 Z Q y L d Q q r v J 7 U 9 i f W E Z W Y W 5 5 D S 8 o J 5 M W g A K r w 2 I 0 x f U q y y D W S Y J 0 D + i h D T Z U k K m M S l R t u 3 p G L p C d Z M k q O V k q U P F 4 v V 4 u A I U e D 6 P m 8 L u p k W p u W i Z 6 O O 4 W j 4 b p t g G k N Z W U E S K y i J F Z T O H y 9 o / y W 0 h S S 4 / H X m 2 k a a E 7 B y M o 0 D B C N J P d N M 5 v / b o B P 2 P D e R p H c U M B M a h W C e 0 T W k u W 0 B Q n U g B D / w 8 v 7 b J u u V 9 1 3 P 0 Y A O K c C n j + V M z 9 G d Z F 0 3 K k U P l q 1 G O / G 0 m R K F V U p T 3 L f u i G B o M I O Y L 4 t L 8 A g l N A y G K T N g Z w b m F B T g i D l s Q 5 4 r B 3 X j 0 7 A s Y S w x g 9 9 g u T M + u 4 I G X z u K O v Z 2 o E G p 1 t v d D j 9 E 3 c g d Y B 0 V j S I d 2 7 c X i z A W s 0 Z p 6 Y w n c u K c L T 5 x e x T M / + y H 8 z J f / G A O k 2 J l U 3 j b V V k j b b H q F 1 q 5 F q x / D U E C z z c m q q J W n F 5 a g 3 V W 0 I 0 t n J I h w P M H P 7 b X v j 5 0 6 g d 6 + P j h u u v O N b G 9 Z H j a S e I i a 0 G h I 2 w b Z t A s B S + / p l L a 7 k f m Z W k l y 0 q Y s 2 8 l Y O 5 N 4 O 4 V L n 2 S h A i E + G A V G X b 6 W H L j 3 y i i v B d Y z m 0 D Q Q Z 9 H A 3 V u 8 v R e A 6 p m f 2 q f I W 3 / q I Z Q o K 2 6 J g L 0 B R Q O 1 N 0 Z p 5 A H s E E / J 0 d H V A v R X 5 o + Q 6 7 u s S k b 2 t N H 6 1 9 3 U t s X a L n U 0 H O 0 X j u G R 0 j / g p g c m 8 C l m R m c v z S F g 2 N 7 s J Z Z x 6 E j + 0 i H H E j T G m p T N Q 0 + F 6 m V Q P / o 9 M V 1 z C 5 m U C V I Q M p U r 7 P w W g R U V o h f C S 7 a a a / N 5 f h J n X V b S f V k H T l W O V Z p e r P 9 Y s l A x 6 T Z n 9 t p + + 2 r S o 7 1 K t r s 5 3 M 1 N p u o O u v W V E F P C w d 3 J X D m X B K F S p j t l L c e U Z t d K q r H 8 9 v A I s j M 5 M h b M y + 3 b b 1 4 n i x 4 3 U F g U q A 1 U d d F 2 t W i 4 L s a q / j g 2 6 5 m Y S p I Z j N 8 9 I a t l + e n w l B v 4 N L s E v 0 P t g V z t N 1 G N v O k 0 h s U z b b 8 a M W p l 6 f o v 5 S 0 C 3 6 N 1 a A h m L a c a R U k q x r K 1 P v e s B 9 x K q V N W q x s k c 9 F 6 7 K w M I N f + f i P 4 s s v X q I C X E a y O o M O l Y n + 2 K W N B V a / B + s p H 8 / L 4 t 0 3 j t u Y p p Z e + 4 t H F + B v k I r 2 x 7 G 4 Q j l k H Y n m + r R X m B R S o 4 K B W B c + 9 N Z b b Q 2 M R x / 6 G 2 R Y Z 0 d 3 7 T N F N B D t x b m V B c p b F f F Q F w q p r A X j X n n 4 C i q 6 E g a G J / D s U 0 8 h E Y 3 g 8 L 4 9 W F U A A i m 4 h j M c S 8 s r 7 Z b 8 r v S d R n 0 1 X f 7 V V u N f b s 2 + O 2 2 d r B f 9 x P O M f 2 8 l O a f b 2 G p v 2 8 / P / E L U Q Z p L 4 x X K 2 v B t G f A 8 C o R y s G 5 9 C a w + 8 N D 5 O u W Z b z + K z / 3 J b 9 J 8 J 5 C u F m x 8 K c q H T L F x 1 Q O j w N U s r Z R W y 6 n z X m + 5 6 X Z c m J u m b 5 T G R W o e R Z 4 f O X Q I L 5 0 9 g 4 A r g O W N d R z Y M 4 p Y R z 9 + + y s X z I / U a k t q a B a m f d + t J C u s O l A v m A q l 9 6 Z M t p M s F 4 V n u 7 4 u T y 3 5 i Z c l B b 9 u J z 2 + 8 t l W W p p + o D 2 m Y t E o h X s F z l o I g 4 k W r t o f Q m 8 8 j K m l E h 5 + a Z V g k 5 / U 9 p n q p L A h U u 2 C 1 s 6 L R G y G s J Z o k 6 V W u V k A l p g C z O f x R R O 0 H u r 4 S b K + K H x 6 V k 8 Q v a E S f v y D d + P l M z N Y r i 5 Z e / q Z h 3 Z d T 5 K a 9 n j D i D L v X c N j i H X 3 Y m l q x r b c K d L f W i 9 q J / g I / b 0 S l j I u v H S x x L u p z a k g K e R S S n / 0 X / 8 z E r 1 R j H R q j 7 I a P v / l v y b A W x Z n d 4 7 t k d x M s S 0 O w i E / 3 O W 1 L U 6 X C w R 3 w I H B w B A + + 7 U z 8 D T c d L d z o H 3 G o X 6 C l x T s x P k 5 M g U / F a x W B 2 7 h E 2 + 4 B n 9 0 / x P Y r G t i K f h 5 p / W Y L q 4 s 4 i L 9 7 g D r a z j R i X 2 j k 2 Q l L U w t z p J u J 1 h 3 S f r L s 6 R + X V Q i n d i / 5 3 o M 9 C f w 0 D e / S I v m p 1 / V Z 8 M O F u 3 / 4 z / x E + 1 N q / / R t C U I e t k G j 3 2 1 9 f 3 f S X Y i X / i q t 3 y 9 X J g 8 B J S + l / M s w Z T P o r l L 6 h 1 S E q V p X 9 6 m N + q l U j e y 7 q y x G I F K 1 8 s / 2 A b a 4 t I s j t K M T 3 W S q j A b z f r U O g T 9 f f 0 8 t 4 X T F y 7 Z l A x F Q O x K 0 A r 6 N F E t R C q 1 b l E B o W g c Y f V k E t T L B O H V V x 6 w 3 r V n q P W X l 2 U l C R Q K o U K x b N 1 B l U f C y O + l 7 T X p 0 M D O Z 7 D O C G k r C q w d p h n k R 9 A a G B X W 4 C Z N G M u l s u v Y T q o N A 6 P 9 o C f W 0 f Z d + Q B w / v + V f Q e U Z F d 5 5 l c 5 d H X O 0 9 0 z 3 T P T 6 s l R a Y J G g S A B Q o A k g g 1 4 Y Y 1 t 1 t 6 z h t 0 1 H I e z i 3 0 c w F 4 f r 9 m 1 z c F E A S Y K S U i W h B J K I 2 m S J s f O O X d 1 d V e O + 3 3 / q x o N M t j e O / O 6 3 r v v v h v + + + e b q H o W E 1 F m E 8 b N e + p w w / o 6 e K v d q A n W 4 s a + z T g 3 v I S Y x k N U Z i S E E g 3 q A m G m l b y F 5 D J K V O P k x W W U a R x a p y X O J Y L K L c 0 h k 1 k l M Y W J h D o l s D w L n A z u k W f P Y y S W w r t p x 0 3 N D C K V y q G l v R X V R M h V S s N t 6 7 f i x P n T t h X A y O y c 7 Y o b b G t G E + 1 W n X q f S C f Z 8 h R 2 r 4 t g Y J T I R 1 U s m 8 q w X 4 N 4 5 K m n 8 P S L L 2 F o 4 A h e f v 4 x y o U E Y t Q Y + o f 7 b T 3 V M r U X b b q i L Z 5 b q 9 Y i S T t u I + 2 p y 0 M n M D I 8 j p m V I G E l L S a A u / e 1 4 / T g E n K r s 1 T t a X z 4 K X H Z H + q r m Y k x U 9 8 S Y h S E 6 f m R O T Q 3 F 2 2 P x l C w D e 0 1 I d t F y h N c R 4 1 G m 7 8 C U 7 R Z p x c X K Z G 9 u H 7 7 d t a b P C A f x 8 L i B F o b 6 s g 0 a F K k E 0 h R S 1 L b P R / 7 + M c / J 9 1 a I l 9 B E x D l J p W e v c B G D A 3 J p m h h h d n D 6 l v 1 t B F H 5 d n + X B P 0 T j / l 9 5 b 0 D Y I K S E 1 i M K Q p f y q J o z V G I i o 1 X E R m Y x n l B P z a 4 n U 5 E e T A c p D w V g S n K f Y r 8 R V 8 6 9 g R c u M A Z m b G U N v Q g L n x e f i J V D p 2 x s N y p f Z p p o X W W f X 1 9 q G u u h 4 r B M I q 4 0 e n J p A Q 8 h E W 7 W z v m q Z q f O 0 H R 8 m l p L w Q / K x / g X a E V h L L U 6 a j T b R R j R Q n L a v Q M h X N r G f V W T / e U / L a T H t y T G 1 I w 5 q y v Z K s k l Z i E q R 6 / r L 2 T r y Y i F p k k k z p x F R 0 v f F s i z Z p J / 3 a o T Z 8 + u O / Q k l C W 4 c w 6 W z q w g S l 7 W o h j b b 6 W p y 5 R M 5 M h u K l R C 3 R E C l o G Q x V 5 a L O 7 6 K B b q e j a z d X E k s + S X V Z + G W a Q p H 2 U B 3 V W B 0 s k C J c n T m c f R v W 4 f o d m 9 F S U 4 v v P f R T j C 3 V 4 n 2 H d i C Z i G M m n s b 6 5 h 3 o W r c R y a w f s d S c 7 c A U o 8 0 7 M R n H 9 1 8 Y x G 0 3 3 o D s 4 j S q q a p R p 8 X t e 7 o x N z 1 L e J N 5 s F / E 0 H Q Y 3 P b e d a x B 3 L y 9 s t + 3 k k F c G W a 7 E l n U h c J m t 4 3 N j i B D i b E Q H 6 K K W E 0 p 5 U Z b u w e T 0 w 6 z u j y 0 i n z R w 3 7 1 0 a L S H o 5 Z G 4 j 1 s u x V q u l J 9 h s L M Y a o v t q 2 s Q f P H t U h 3 F l 0 1 d F W Y n u n 5 k a Y Z J W q q e x Q b b 4 S o g S t x z n C e A P b + d J r x 0 j o t b a V m Y + m h T Y B W r N m L W K L c X j 2 7 z / w u c H B Q V y 5 c g X f / O Y 3 b F r P s 8 8 8 Y 1 4 z 7 e M 2 P z + P L t o d R h D 6 L 9 x Q q C C 3 o X U l 0 k l j i c o J R Q w V z y B p x J Z U C H k c e 0 3 q n 9 f y F r G I O M R N N L D p E I + + c v K p l G a B U R U j 3 p F Q L g y P 9 + N y / y k C J I B 1 a 9 d h d m k W 6 3 t 6 0 N b S T m K L 2 W z 1 g N Q F r x t d F N E X z p 8 z m + D U p S s Y n 5 n B d d 3 r i C A p d J L r y h k x u + L H 6 V F n K p Q 1 h 8 i t E / B y J C p b 5 6 U 6 k s O L w b v 8 I o p K k x k n 2 m C X S H Z Z 7 7 G j x U E 1 B 0 4 G u J 5 1 g j r Z g t 1 r p 1 7 h s z r P Y K X x K c v Y + V 5 M A G F N T i W s G H 3 L 3 t 0 4 f / K o u Z n X t q 1 D N E n 1 L 6 S 9 x 3 M 0 3 E N 4 f Y Q 2 F N u m b 4 s k W U 2 L E l L J 8 S A V 2 4 Z E a H 8 W q F 6 x V K r H I Z E 9 i V B e u R y f w 4 z V P E S m o 6 o 8 M b W A 4 a k l S p 4 F F E P V V s d z V P 8 a 6 0 o I e 0 p U Q b 1 E 9 A G s r s x C u + V S + c J k d A 6 H j 4 / i D 3 / 3 U x g Z j e L l k y N 4 s X 8 F I 5 T 2 X a 0 + 2 s r 1 u D y e I D K y C h I F D F f G o 1 T D V 7 C m o w O 9 r Q 1 U 6 2 J 2 p I 7 2 7 7 h E H N V e 6 c U g J Z s 7 R 2 R O o 6 e t B 5 3 N T X B R A D S 1 Z D E 8 7 b P h A g L O p r v J q A p p R o 7 6 j z C s o m 3 N 6 p F h y 9 v o Z V t p Z 9 e 7 s b I Y w 1 v 3 7 c B K b N x W H r Q 1 d 6 K + p t G 2 N q D R i c 4 a b Z 1 A O 5 R M P E X p 5 q P m I w e Q n z D P 0 N 5 b s 2 E b w p G 1 + M 6 x E 2 + y o X R n S K F w 9 c Y J 1 z 4 a s l 8 T o d t K l I N V F u y u / K z j K 4 U g e t K B a J K K C o 5 N J K S V p D F M J H f S w V Z l b 5 m V p e A g t o h O A F F w 3 m g A M k w O N Y Z w l a T T C B 5 + 5 J t 2 D p G v k M P K c s y W d j S 2 9 N F G u p 7 3 o 1 i Z i W I 1 O Y 4 N v T s R C u V w 7 M h r m F 6 O Y g c N z A b q 8 Q v L E X z p o V P M m U j v I r J T S m i K t m S V b Z + m e r B u q q O I W a e J a 7 B a w T g f 6 y d j 3 x w z W p 8 j I m G c w 0 h I c D S m x R 6 N k T B X C y W n r Y o T k x D S 6 1 d x J W o 0 O o h Z 6 q i f b d V O T P f d T n u H 0 k 4 b h b b o g D Z y R x p G C L f U 4 a + + 8 i p S R K i A J r l G l 6 w 8 m z 9 n 8 H X 6 A 7 k 0 2 A m k s Y A 5 G m x T H U o k 2 4 v R R U K j H S m 1 V Q 4 K Y 1 5 i f J q T x / J V p 0 6 q 1 r v W e z G b W U I j k U / H C W n K l g B R F 6 y H Z j k + 8 r M p m 3 r m e C z Z W 1 6 / S c r 7 b 2 9 j f c f w w p k s 0 o g Y I x C I 3 S T k z 3 z 0 f q R J O M v j Q / C Q U F 8 9 + y r W N N d i N r 2 M W g T s / K g G D S s s U 6 K t 3 Y A C 2 3 x o 9 3 Y 8 c / 4 I H n 9 h m n K l l u 3 S P i P E E 7 I J e S D z t N W E X 9 k M m S G Z i y 9 Q R U J O Y + e G B t v z c Y L 4 0 O j p x K J 7 H G + j q j / P 5 6 5 1 3 b Z 9 8 0 o 8 i j b a h 8 u p E t s Z w L L q S m U u u 5 j G / o P v w k + f / A F a m u t R T a a w m I i 9 y Y Y q w / q a m 2 t C B b G v D d e k q 9 w K 6 / V j E b z 4 X / L J 7 C a G M G 0 Y L U R T U L w I R B s z O u l V B m P L S G X I x B j b 8 Z U I o W e L 4 K M 6 W W X p V 4 v N F m 3 e X w Y P P f w g N u / Y g w t n z k P H 9 U u v T c T j N J o 9 i M 6 O 4 v S F I 6 i P F M h 9 p j A f H c X E 8 A R m i I y 7 t h 1 g f B c O n z q F B 5 8 f Z w G y c U S 4 L v g p + j M q n 9 K P m M Y o E g o R R e q b T i j U h F u p d s 7 O U f y U R O U P C S H Z N n F f 8 2 q x 6 l Z / X s Z Y y p K J H 1 i 8 u l 9 a I O P l n L E N Q + w 9 u a n U P u a l b c C U X o T t 9 x f Q 2 E Y b i R w z Q N q Q o 0 H n 1 H 7 7 k e N U t z L 8 3 o d C d N E G 6 W V 7 a b W y K l c p T z D X v v F 5 P m u 8 x l Y X E + m s L i 5 K L H J m s 1 t p C / n Y B t X B H C v G K F y U F n k M T K W x c W 0 r 0 l m q j p T e h J L t 0 5 e n G h f w N e D y 5 S W W 4 4 w 5 C Q Q m Y f n t 0 O A c b t n Z Q 1 t n m d J D u 2 p R E v K 9 H B L H L 1 5 i P t M 4 R Y 1 p 1 + b 1 O D 9 6 h f D I 4 u v / 5 X / i 4 v Q w B t l v O f b H / h s P Y S 4 W Q 2 t j v b P H S E M N 7 c k 2 Z E M L l G r C J o 0 9 F d D W Q F U x n b F x V k 2 9 8 p K Y d I i 4 N t y Z j W X Q P x J F e 9 B P 4 r g J f Z v 2 4 9 H H H 8 X m 7 r V Y i m e w o b O F 0 o s k G q r C T G w V Q T 9 x N 5 O n 5 r M H 6 d U p n L 5 0 D D W R K j T Q / l 5 Y i i J H u 5 w E 9 X u / x C k h B H / j 5 9 8 O Q v A y w u h J 3 9 k f E l F A q o Y c C 2 X J x I 7 R n D H F K W i 7 X H P p E v D K x t y q / F b S y z g + n z V I q c 5 W l o Y c T K j c p T o q n y u X z u K B 7 3 4 V V d 4 S E k s z N B R p G 6 2 u U n p V 2 W F f l w b 6 b Y q 9 t i h e i K 4 g z 7 J c 2 R I i j T U U 1 2 G c G + q H u y q L R 1 / R W h f V Q 9 N i i E T k u h r H q S y 6 F J L L H r P t d 4 X 0 q h / r o P E u N z t G 0 6 k 8 W m 1 L x B O b K L o S Z P h E V O 3 u S K J 0 E 3 E N M W U 3 m W K l p g g O j n S S p D K 7 S + 8 r d h j f m 6 p G + E q 6 i 7 8 0 1 9 a g n u p K n d c Z X k i V c o g V c 2 a Y D 1 6 Z t m U z d o K K v k u v O m 0 i D O V 8 k L p Z o I 0 D I o h g a P s l 2 h 3 / s g 6 i Q d m o c s K w c f Z N I Z 9 F g A S t Y 0 A L V I 2 1 R E c a 4 / D 4 K s a G Z j E 2 D R y 4 c Z 0 N d 7 T U V N N c a M P Z g Q U b 1 F X / a s K z N h / V 5 a W K f H y I 6 j T j d G y Q O l U H Q m g g W T N y V h a S + N o f f g J / 8 A + P 4 Y 5 b + n D 9 5 r c h S T t 4 Z H A a b b U t i O V j i C 7 M Y 3 1 n O 6 p o V / a z v 9 0 p l h F p w M P P j e C t O 1 s w u e Q M t G s r h S K l r b b e 1 m Y s Y j T C P c H b Y M 5 + X c q 4 8 d r 5 Y R w 5 c Q Y 3 7 u j G y l I c t + / e g p d P U T p 2 r H d m p y R j h G M K I f J H N 1 l a k O p z L K X N f N j n z C k v m 5 V M 5 Z d 4 + R z g 2 o 9 D H / / f Q b h h G f C / q c i W l 5 N Z h T A U a R y T / 8 Q N H e 5 p K e y f 0 u h Z X E 3 J 9 d 7 x p A k R 9 U L f O i G + u o S x 4 f M E x g q a a + o p N Y r Q 0 T M i B h G q u J M G m D X V X 8 f v L 8 T i V D 8 C a K 6 T n b i I q u o A f n x 4 i u W I m J g 7 E b m o N U U k 9 C K 5 m a b w a E x O A 3 y S Q E J O E Y K L 9 p T G z 5 o b 3 A i x z E x O 9 W b H U Y L t 2 A C s a / R i c Z V x m j k h m 4 Q I b k A l o o m O 1 D Z 7 1 l 9 T C 3 n D 8 k 1 F E g F R s m t M 1 E b h i I y 2 / w f L v u / O G x C h g T 2 9 P I M C 6 z 4 w O Q a d n r + 2 r Q W n L k 6 b + q Y z k z Q n k 6 T B u k s 6 y A n C v A g L l 8 Y G R T Q q W I T O N r C F M h n M a W P R h K 8 5 S 8 Q 0 a C 8 a M y S 1 B R i X S 8 V t Z Y C + M w e M b N N W c f 1 p b O / Y a F O H X j 0 9 R k L R x p q s s m w W q b H M u k A 9 U l P N T G g q f z F Y P y W V S W k / I s x r e j V L Y r q e 6 t g C 2 p p q T A I X 4 0 W 0 r 1 l H G G R N 8 5 h Z n I W O G l 2 N a a s 6 S V l K z a F F T C + l y T x 1 m A Q v q d 2 S g H l q G n x P 1 g c p S A E i Z Z F M Q q t O c m R i A S 1 x p 4 1 7 6 0 1 b E Y w A 5 / v 7 0 d u 3 B S f P v o 4 0 N Z 0 s G W I x 4 L f j i 0 Y m p l E b D q C p o Y V 5 E g d 5 Z V Z W 8 N I F q q n X e v k 0 C K e Z C t o M X 4 h 3 6 t R J 2 + m 0 0 u H / v m C U Y g N d Q V K v d O s w O 0 S L A A 1 X B E A G R 6 W T J G L u I h J i k l z G e u + n k S y u b M v n y + E q 2 q k T 2 N F m d + m f i I r f X 7 p 4 F o n E M h b n Z m 2 5 w N T M l G 2 V L H a u u X E d 7 c 3 o X d e B x Y U c 6 1 X A w s o y V t n Z 4 U g I D d S B n z o x a 6 q L N n o p a K 8 / 6 u q g H V I i F 3 f 2 v G Z Q W Y b k J H 4 C U T a f v 5 j A + 2 / r p j 1 R i + G J B X L m M F W u o t k B U 9 M Z L C 4 l S J A R p J Z n l Q H r w 7 w c L m H 1 1 x I Z t d V p S 4 X z l C + W J 0 S 2 S c Z C O h r k N n u c c D p 3 t h / 3 3 L k Z x U w J C / L M k h O b W u g O 4 8 z Z C U o d L b K r o q m U p s 0 Q M F i X K L V t H p b y I 3 F q q h E z t f x d + R Q l T w z N n W u Q y T I d G c J H P / I R j I + N 0 0 Z o w p 6 9 e y E n X W x u y Q Y / f b S l t F 2 Z e k 2 M Q t J r Z D y G 9 h b g x i 1 7 c P T 0 M a y p K e G 9 b z + I Y / 0 L K J K x y R t r 9 h T 7 R L N B b M 9 H I y h J X V 7 k 8 s R + W 1 4 + N D 6 L E + c G M D q T x O n z A 2 g I J Z A o z u L 8 w G m 0 V t f a Q W 6 a H d / V s x H 3 v e d X c f H C Z c S o w j 3 4 j R + Q q Y 0 S / 6 I Y n q J y r P 4 i K K U h 1 F f 5 y X h 1 g I T H z A 4 N 9 I p x 3 n O o E 3 N z c R z a 3 o B H D 4 + y / x J Y U x v B + c H L l P g 5 t D U 2 o Y r t o w V o j q j 6 u l q q n U X o l J Q t W 3 a T T o 6 j r 6 s b 2 z f d 6 H j 5 R D g n T p z A g w / + y P z + D z / 8 s B 1 s N j w 8 j N 6 N v e z A X x Z c a C a w R X x v D h q c 1 Z G M W g 0 s a a J d W C v E x O Y Z I U j a K O h e k 0 C l S + t e P n 8 B W 8 S j 4 B i 1 D u E Y R 7 9 K W a I X h 7 h y m T h + 8 t x D 6 G l p o b S g h C K T y F M K 6 F S 9 A I 3 y S E 2 V u b q X V l M 4 s P 8 d i K + U s H P 3 L V R H m / D h v T v x D 8 / 0 m 9 G d S W q C K e v J v I t a W s p i V J w h P / + Z d G Q 9 N A n 1 3 v 0 b 8 b 9 + / W 7 M T E y h q 3 s D 1 l S J U Z Q w M p N C f p k G K t u c 9 x C p i 1 S R 0 p Q u 5 L I l S k k R S m U 7 a h G T F W a X g t r F e y K C J J Y x H j 7 a D B W q Y N r W T P U 4 s L c b j Z E S w r 4 q 7 N i y D R 6 m F W G t x P O Y I G I X a e C T m 6 G 0 u k K p K v c 4 V T x J J d l / c k h I 6 p O Y B D s D p 4 c 2 l D + M + 9 / / I T K m N G p q a 3 H x 3 D n E + V 1 0 a R 7 j / R e x M L 9 s U k o r r 7 W U p p Q l E f N T O W 1 E z D L + s 0 S 4 T V 0 N u D R 0 G f N L y 5 h Z m c B d e 3 r w + o U p g 5 m C 4 K e 2 2 U w O Z i D 6 t k F 9 u 6 T W C i Y O 1 E G V u + C L U G V f x u C l M W o V D V i J T V F q k G k R 7 / 7 H 7 / 8 5 v v q N L y N C G / l n R 6 / g i w 9 8 F 6 8 c v U z N x I 2 b d r Q i z H r 6 A i R S r c g l j / S G 2 E 7 Z v 5 S E 2 V R C F j G m p x Z Q X R O i R C u h r 9 O L t 9 x 0 A L c e u B P L S 0 u 4 e e c 2 a B + K 2 e U F f k 8 1 k m 0 / u z i F o P 7 5 g o R z E N M T E 2 h s a M L Z K y f L X j 5 1 Y L n + T t A N I 8 o I / 4 u D k 0 b j V T 9 P U E 4 m y l L n 8 d h 4 k a k 1 Z d W P Q U D T h h Z Z I r C I R a q X v E s i P q l C G h S U C i h D 0 p n g S Y W H l + E Z / + h S q A z s q g P O n z + C v / v y n + K 6 t T 2 2 w l L n C F 0 Z H q R e H S E i L K K v o 8 f S V l V X Y Y 4 G 5 L k L g 6 h r p J G Z d 2 N q K Y U z I + R m a W c c j L m y z i x A Z a n u R G 7 J E C u T d V L 5 9 9 5 5 O 4 6 9 / A o W 4 2 l 8 + j 0 7 E a 5 r Q v / o J X z n 5 X m k 5 q e J n 1 p I S T V K z I H G h p v S r u C n L k E k t x k I 5 V C B s H I 3 h s G 8 r S t U t n g K y 5 d j w 1 y 9 V U F L q 5 1 5 1 r W m 8 I F b 9 9 K Q 9 6 C j o w N P v / g c 5 p Z X m D 6 C w 6 + O w 1 v d Y K p b K b 5 E d a G W Q J f 9 w E Y R x q Y 2 s h C V K f g L s S 1 / l q P n S l A d p N I V N N u b B C c V z U 2 u D k l + 4 U Y 2 R 4 Q K w U v D P M 8 4 n z l i X H j 7 H d W 2 k U q K d o y O k T m 0 9 2 b 8 2 d 8 9 g p g r b G 0 3 m 6 x c j s r U 0 v a c + p r 3 R m y U w K b + q o 6 s g z S C U j C I G 7 s 9 2 H p d G z r r G / H 4 S 0 f Q 2 d a G y x N X j G m m k y n s 3 L o d U / M L N u 6 4 g f 3 9 l S f O 4 Z 0 3 t F H j 0 q Y u D f j e M 2 M k e u K c z A A y G a 3 i 1 v n 2 L R 3 1 2 N Z T j 2 d f u I C b d 3 R h Y G I G v T 0 1 a K b t X w o B y 8 y 7 n X V s 7 9 u G 8 + c u Y i k e Q 0 s o i H i O C E 2 1 8 e Y D b 6 U d O U 4 t b B K u P / z C d 0 v L p H a X n x 2 o f S X s Y k t 1 9 p L i A g S + W y 7 V H C 8 i n f 3 y 8 p Z / 3 U 5 8 o H x V B V 0 I 0 2 B 1 F 5 N s K L l Q M U 2 J o 2 V 4 1 F s J I I 1 w a N T D T 6 A G d J E r B M S m 8 n w p d x k R v C g j P q c 4 X o w r k d u w 3 q Q 1 T T a l Z C M S a U e l P O M 1 d B 1 v 6 U G x p Q a v v f Q o p s b G b P W u i D m 6 m m B H l K j i R a h + N N q U n d n F K D l 5 D J N z U 1 Q b q l E I F r E Y T e L 1 y 8 o z 7 x C v C E A S V V R l 3 F K + P X m r P L b m y p Z B J L X x I k U S b R V i G N 7 / 1 i 1 4 9 L l + L E 7 N w l V d Z 2 z X 9 u p g W g 0 W a p P 6 k k d S g w g p p G L T h D y S F B X k t u e r R M V f P Q v J q C V q M F b O A 4 e r u 3 D w u g J V m z T u P n i 7 1 f n l Y 6 8 g m i S i k I M f e 2 0 U x W C 1 S c R C M g p 3 o I Y E x X 6 S g 4 O w 1 t x D c z j k a S O S + 7 v S c W f J D i W O 2 x + i m i k P J 9 u v W q l i 5 b p R y y U h U N J q g J h I X P S R g P h O T E c I q i B i v f O t X V h a G k Y d m e Y U m c t v v u c 3 y P A G 8 f c / f o m G O 2 E n K c 0 g 5 N a U M K f d J G i q 1 7 Y v H o l S c S 7 i B o F o I E J t I / a v d 2 P f g V s Q m 7 2 I j F Y H E 7 b R 6 B K G p y d w 9 7 7 b 8 M J r L 1 J 9 b 0 J N Y w O / z 2 N x Z g X B U A M u U O X c t K U D T z x / h f j q x 1 v 2 H 0 R D S z P G J 8 Z s l v 8 T T z 9 L G B I + a T I 9 S h w / 4 U Q 0 t M W T 7 7 2 1 D 9 s 3 b M T h o 8 d J M A m M U + V 9 3 1 v e b + 2 d m R r C A N X C T Z u u w + D A I H q 6 2 u A 6 8 I H / X T o 7 s Q h 3 h A h T R T 2 W v x 7 d l y / d l w I 0 I P 2 p 8 p W 8 e p W u P q d s B 5 4 a X j / 3 6 9 e 9 3 m V Q S 2 5 b S 2 P U u Y A a i t 0 6 3 u u q 5 r 2 P x F F M 8 U o S E d P k y O V 7 + 0 2 R k N J U n 3 j l y l c + 4 y U X 1 C J I L 1 Z u f D f q b 7 4 R j z 3 0 D U x N T W I l t e T M 6 Y t m s P P 6 2 w h 8 t o 9 E P T 8 / a x u 9 L F F C X Z q a x x q q t 1 F y 3 5 W F G F 6 7 I q O U S K J / I m Y C 1 A Z h i b y S l n 5 f C S m q b c W 0 4 4 1 s C H q x a f M W q g Y 3 E 1 k L + P I / P o D p 6 S l K h j q Z H + T m I k a h p I h A e f J S n v x 3 l Z A Y x I U t 6 F d U d m 0 Q Y Q m x S F Q i Y m 2 T p r y y i O B j b 2 u l m l G P I O E X S 6 6 g p 2 c d O f D j R J I c J q e p 1 r C 9 c n m 7 V q I o 0 u a Q / W I T Y Z m H u f y l 9 h G B i U k o a V Z 2 g A S o A W U S j G 1 g S Y l E 8 c 0 6 8 J 7 E W S A j k S u d t b E 5 i z n C R E 4 e q 7 6 q T S b k o U o p K c P e w n v e 1 Y q J q R i 6 W + t w Y P s 7 i d Q j + N s v / R O 8 t X J z O 3 a o m I Z s O d t u g U Q a Z N / k a G M K f q b u K m O q 6 X L M e K r D 2 N X d g P N U z / 7 r / b f i 7 O R l M s I o q m h T 5 s h I G s M + j I 5 l C I d 2 z C 5 N o q 6 l D m G 2 O 5 V I 2 r G l C M o 0 S W M 6 G s P c B L k z 1 V v B V J O Y 5 X C w e Y 8 k K A 3 a S k V u a 3 J j Y j 6 L z 3 3 y b Z i f y S E R n c b E 9 D B C Q e f E e c 2 y H 5 9 d x I 6 d W 2 w V c n t T C 7 r b W + H 6 5 n d + X N I S B S G Q I Y B 1 d L n D 9 V / x 0 u f 5 Y z q I y W E 9 O 7 + V O P F U L Q I k / z S m L i + V 3 f N X Y 7 o y D M O k f r l N t a e e u J M 4 s D Z g 0 b d y h R u i q b O F S F J 3 d O 8 U L E e U / S p e R W s b M y X X f X V L O w G U w w 8 f + n v U s V O T K 0 k 7 V G B 1 W b M a d L p 6 G B s 3 b m V 8 m k Q 4 i S Q R R e M w l 0 a G 0 E v u 8 u w L z 5 M B r s e Z f u d g M t s x i J x W n a 5 l K v / x j l 5 M R h N 4 + v A A O X n V V b V P B q 8 N r l I a r U 4 P k f k 0 s / q C B V G B 7 3 U c q U K J E l P t k P r m 4 f d C F k k Z I x Z r X y X w u R L P X 0 e q 6 F 4 2 J O t D Y t X v n t 4 m b F p P T h w q 4 b H X n q N x v Q Z j w y n U h 9 2 Y m S U B S T o R r V 2 Z V e Q o z S n e n H J c R H b W Q X a g 9 j m n u L F y 7 L R H 1 T e x z P 4 i k Z A o D L h S w a m O S 0 q 6 4 n E y T g 1 / s J 8 k l f l e E l u b m U p N L 7 p 9 R v i y T b S c 5 I 4 D 3 W i l Q L 4 0 E M X m T T v w 2 D / / F I t 5 S k G 2 3 X B K q q c k k F q t v J S v Y C S C z G o x q 5 a j s G 5 i A p L 0 t U 1 o r M l i O V E 0 m P / q + 3 Z g b o a 2 H Y W B z s U d G l + x q U w 6 a d E D M v J I G N 0 9 A U q Z K t y 0 a x 8 u D l z A Q 6 / M Y O / G e p z o X 0 L E E 8 d K W v u U k J C p q m r Y p p T L 2 g F y C O T R 2 R 7 B 5 c F F / M 1 / u x 8 n T r 6 G 2 O I 8 1 n a t x 6 v n z 9 J 2 r c P 6 9 m b a Z e y b A L U A l l n K Z N H e z P 5 5 8 q m n S 1 u 2 b C W C l T 1 Z C t Y y p 7 H / v u A Q H 3 u n / J 3 z b M j B p y D V R 9 G n 2 U l l x 4 O 9 4 B 9 W i Y h X R t D y r / R 5 I b P S V J 4 l F e R k U J w M 6 W U a / b L d 5 I W S H T c d H c M X v / o X a K F 6 p 9 M E s y Q e n W v b 1 d F K H b q a + n Y 3 V p c S 5 E Y r J B g d 5 O z G 6 M w U u V g E y 7 E l A l Q 2 Q B O e P L E E N 4 F T I B f Q q L 7 U Q J 1 8 X 3 J V 2 e B m o c R 7 E r p U F b m y Q a M 9 T 0 4 p m 0 V 7 A k p 7 1 Z i R D V a y P f L K 2 W k j c h C I a Y g h s P 4 O Z J j E A Z V x a b 0 0 5 C 7 D 3 u D E Y B N d h W h B K s z M W 0 t Z N q 9 t w 4 e o Z k 6 x 7 s V c P S Z n N Z l 0 F A N j c 8 y T G E t 4 5 S i d Q B X O x r N E H F V a l 8 T 8 + E 7 e R W d y M o l b + r S 4 H q U v Q l Q B V X f W l Z 1 g R C d G I G O 8 p P m L J B Y f D f 1 s V q o Z C Y u S z 7 U y B 7 c m H B O H 5 P k 8 c F M P A q 4 4 V e w Q f v h d L Y 2 P O L B h l p p a J k Z b J I w t / 0 p b y w z V Q 4 1 B O O G h b Z Y j I x G A N O D r p Q T 4 z K / s w 1 8 / 8 A I R n v A v e B G m S a J t x e 6 7 a x 3 i C y l k P N R C V l d x 4 V I c d + z b B l d 0 B g P z e W z b 0 o c 1 v l V 8 6 a c X k X Z T p c 3 F K d m E d 5 R O N E K k m m t 8 K u I r o L 2 x C j P L K S Q 1 r a u V U q f N g 5 b G I j r q q q n u L f K 7 C I b H h m 2 Z k B w d v R v W U 3 r F 0 N z S g c 1 d n f C s 6 + 7 + 3 P b t O 0 x H r z T O g t O X / 8 5 Q w Q p + L y Q o I 4 I Q Q p x R 0 z 0 U p 1 g N 7 q o T 1 R g j F n a Y C M T S l / M R 8 S g v T Z K 9 6 o X i X x t F 4 X t x e G 2 Y c e z Y c b z 6 y q t G W M G w n y r d G N Z 0 d F E i e R C h u F + 3 d i 1 V v G r b u C O V 1 p 6 C J V S T g I 6 / f h w f + / V P Y 3 h 4 D I v x Z e R j K z h y O Y 5 L 0 7 K T i H E i e q k A + b w Z z G 6 K + M 6 m W i y t 0 u j n P z O e p R r q 8 D I i A A I 6 z E D r k s m h i b x m e + m X k r h I S W B T q G j r m c A S V 1 d 7 Z R g x v S 5 J E 2 I t c V O e T k K B Z T q S m u o Z 4 6 U 9 2 v g b U 8 q + k + d c O 6 G + e G Y Y J 8 6 M 4 f j Q H H X 5 K 2 x / D P 6 a e p Q S O u l Q k 5 o o U V i C D g P X X E C d / C f a L F D d k 5 T K 0 2 Y S 4 U l 1 Q y h M J N b 2 B A G z M 3 x a d J h a Y S v V g Z J M r G K G 6 U l w 8 q l o 8 x a d a i + v p m b T u 6 g F a B B X b b v j h m r M J B Y x M j K M d 9 5 y E K + P L 6 C w v I q S K i 4 b S f 2 r c 5 i U L / u Y T T U C F k H Z K e z S Y E h I W n M l 4 1 l t D 1 R V k Y 5 y 2 L e 5 n p p F z u b S v f v Q d h z Y v A k 7 9 l 5 P K X I U H W S e R d b x 0 O 4 e d N T 6 8 f 0 X h j B L s + H A 9 h s w H y v g k / / h Q / j n w 8 e o J h c o w W p p D 7 v x 3 r d s w e B 4 l G U X 7 Q j Y a I J 5 F 6 n i s 0 7 z s T h t 7 Q z O D 6 1 g c 3 c N i S y J L R s P s U p k r j 4 N 8 L M J O R 2 a l y a e h b F K K e 7 5 / g 9 + + D n t L O Q E A k / Y a x 2 u V v 6 y o H f l S 2 k r S X V v c f p f / i U S S 8 0 Q d 9 a M c i M 6 / h e h C L A 2 q 7 z 8 b G 5 0 + 6 9 / S l o i / P U 9 b Q g Z w f I Y W k H q 0 C C 6 u 9 d h 2 7 a t 6 O 3 d A C / F / O x E P 8 5 d I B d K Z U y l W Z i d o Z R K o K G p G T M 0 J m c X l t D e 1 m o H S k 8 t L K C x t g 4 v H + k H 6 r o x N q + D W I g p l C Z C C v N C k X C 9 V E 0 p X 2 z D G M 2 + l o T N 6 / Q 9 V r C w P A 9 E K J n 4 p b Z G q w w L 2 A a h u h x 0 t P y Y m W i J z 0 I 6 x b I t Y j S S c k r L e + c d 6 8 D L n k X c v C o M x 5 B L 3 k K 2 z S N V j C V o I a G L h F G y o z h D K M R j V r 7 W R b q D r C / t K 1 R V 2 9 n A h X i C K r A I i S o o 8 / Q S h q Q m E p I P 3 q y j A u a T C W A 1 a j v v Z p i 3 T V 4 W f p C J y F l R Y r r q U g o p c m c P j c K 3 3 7 o H l 0 f n z d F h Q w F s U m u r D 4 v z 0 + i q 1 Q R T I u X U E q U M 2 0 M p q E 0 v 5 V A q y X N I 9 V C t N o m o D 8 m I x I y c w W L H E + j m O z G k Y r g G o 6 N T O D P J h p W o s p M A t v S 6 s J S c x u T M E C I h M t T F O R v 7 z C T S N g j b X p / F l c F V n L 9 4 C m P L c R w 9 c h T x d B 5 p 5 p t k + z / / O x / B 3 3 / / K X T W 6 M h Q M h 1 j d u p D 1 o W 4 d + C G D b Y U 5 V c O d S O V S + L V s 1 E 8 f / Q 0 Q v 4 Z S q c 8 2 l r r a V d N w 1 U V R i N N D e o / h G U g + D k t 2 T j 8 8 k v 4 w u e / g I G B f i L c D L Z s 3 S p M s E 5 7 4 y o H x e s S 2 / o X Q e / 0 3 / k N 0 o Z x E E o A s / / l P w o E p 6 L 5 3 i Z l M o j A R F j G k c W t m F a q S X V 1 t e m 5 C j q H 9 q t f / T r 6 r / T j 1 K n T d r z N d X 1 9 + N Y / f Y M a W I o i m n p w h h 1 B d W d y a Y 4 G Y 6 c d L a m j a v I E m F 9 n Q t V E c G l o H q 8 N z m N 6 f s X q o P x t R y C W K 1 K Q J B U B S T 8 W D d g A K M t 3 U w X M x a I m D U R s T v t 4 k Q l J i u i v i M S x D c i F Z W i z v y S N J L n s V 0 h F B N S n 2 g x U M y k s n p d t x M 9 3 b h 1 X K k 8 G 2 + + o X c q d d d K 2 b E R w O Q q 0 x b P Z O i S m I N u b X V 5 E S b P F w x H C g N K T q q h P g 7 c G a J X D P A h j h y B L N m C Z 0 6 F y l M a O K s t 6 h K l u L U Y R a G l B n n n o U z E A T Q 3 y U e 3 M e C i 9 5 N V j 2 v 4 r V y i h m T + R v q 7 O T x i u o q U 6 h w h h d f F 8 D B c u z 5 s W U j L V k 2 3 2 s M 8 J D A 3 4 i + U I A I w 1 W D m S v a y 1 q O + t h q R z t s / S Z x K o r f d g a 1 8 r p i Y X s b S Y Q E e n y s z b s U b a + c r Z o S u I e C J P W 6 c Z D b V u 3 L L v I M 6 d G 8 R 8 g k y D u T b 5 0 w i y f / q n o v i t D 9 + P z o 4 O n O s f k P A U D + X l n G I y N j W N T / 7 q Q f z w p 6 d w Z i i N e L K I N W x j S 2 s 7 n j u 5 R L y b x 2 C 0 C t t 7 I t i 5 d S 8 W F + b g m p q Z d b D 6 2 m A I o q K l b v H d t a / 1 6 i o C s X Q F 6 6 x y n P P f C b z R p F i 9 q k g g q U Y 6 s 1 Z r S E y H 5 6 V y Z D M 5 6 6 H E K I R s T l o Z s U 5 e y k e S j h 1 r r F 4 z B C h x 2 t s t 7 e m z R / H Z P / g k R f J G R F d S 2 L l p L V Z 1 Q g J V v Z V U w f b x 0 5 E r g w M D R D Y f q i O N e O z l U W b s s T U z T h E k K s 3 X 0 o x q 3 m u d j q m n a o O l F L B J J D Z t h k 9 E a i Y j A v C P b k h 1 t o d 7 + f E q k h C A y l t 5 V Z h Q Z e x H 7 V F b J N 0 s v R B J i M d 7 m 6 d Y i d f 3 l F B G 7 L k i Q l R d 0 8 t z t K s i R F I R X k Y C x o j X S + a j U p y l J 5 o n l z M b T t J M a K q B 6 5 y k l U 9 D B J o l U 2 N u c x 2 H W l y a R X V T F 7 K a m 0 g C 0 y k f x Q z j T Z U l c i c I q y r H A a H j T n 2 e j I a j 8 M H 3 7 8 e 9 h 2 7 B 9 x 9 8 C A M L J 7 F 7 7 W 5 8 4 4 f H y c T Y f q q R b C y h w H u q m 3 I 0 s H c J P 2 c N H I G p N z + P Z i z M Y G O S n M x E C w W z l J 5 U A z d 1 B D E w o 6 N x Q v C 7 Y 7 j r 7 v V Y n k w i S m Z 6 a P d B T C c u o z q g z V q O 4 D / d s w / f e v J 5 O w J U T h C 5 2 i U Z d 7 T 5 c H Z W / Z 7 D h + / d g S B V t 3 9 8 5 G J 5 o a h c U 4 S 7 1 k 6 x 7 r 9 5 z 3 Y 8 8 M w 5 3 H l z O 5 5 8 a Q z r G z p w f n o U 7 h W q x I T Z r 9 2 3 h x J 5 D q 1 t L W 9 e A u 9 0 d u X H g t 7 a s 0 M Y F t R Y Q 5 x r E l b u 2 f m W l k D Q p N g s k V K H c g k 5 N P t X g B J x 6 V / F 0 2 X P T K 9 B Y L m o B W Q j I y G V c u N 7 i 2 e Z V 6 e v 6 B t e 5 m F h u t P n j u H J n 3 z b d n r V + U N h c u h h 6 u 5 t z b U Y G B 5 C f U 0 X 6 h v D 6 L 9 w G m 2 d P X i e H E c z 0 m X A a 6 6 Z x 6 c p O F S H t O B O 5 b I z h T S S n E U i R d H n L I I s U B 1 S P 2 s l q B B W a R U M A e y e q E E E c Q j D g Y m I 0 K W x P L 5 2 J F E F b o r g J T u J L 5 3 k y o O w t a C 0 y t t 5 L x + v 8 r T Z 6 J L W h J N W 8 I q g t G m L j C s 5 L W S z 2 t x F O V W I K I K R N 0 C J x r h i t m h T k V S G Z p d o m Y a P / a R 8 3 W x n h v 3 U t 6 7 Z Y H f f 7 b 3 4 3 f f d g 9 v / + x d t R r + M H Z G F b E g d r v a O O 3 q Q T Y 2 j o a Y Z i z N F b N 6 w H f U N 7 d R w r m C F N t Q 3 v / + K O U W o B h k 8 p b K L K e V T V P c I T + G Q J J e C + s A Y T h m O A o U g I a D J A y g R L x t O A 8 x S h w M N T W R + Z M q 0 p Q J U b d 9 + S y s a G u o x O D p o x 9 q k o q s 4 c W 6 R d g 8 Z q Y v q L l X n A r U U 2 Y k q x 1 9 I o m f d W g z O L 6 G + F K U K W I e 6 a q a l a j e 3 y j r S R v d S i 9 H 6 K u 1 N q C U t + T Q J m + p u M V S L A r U k F 6 W i p 6 o B O a r o 3 W 1 V J H B q M l P T l F B O 1 X 9 x K C M F b 0 Q C T s d a 5 1 b i G S r 3 i l b H O r f l a L u z b y I h E h i 5 h E S 0 X o p Z a 3 8 J I 6 g y 0 u g b 4 1 r 8 d Z B U X J f I y V + H v J x 4 I Y m I y 0 l f x N m z x / H y i z / B m Y E J 1 L k S G B g a R V N b G z a u 3 Y S z 1 K H b 1 q 7 F 3 h 3 7 c O r s S a z v 3 Y k / + O J 3 L C 8 b c 1 E m R N A c 7 Q c 7 b 0 l l G q d i + e T s u n c T 0 E W x Y h I S G 2 l I b J V j G k d V E c I w L 0 o I Z V f x W K p N D s x k Q 4 m x O G 2 o B K X R d w q y H S p B b X L y I U J V Y M p 7 R h E K l O h E a k a o o q w L J T k T a y y F O T p e Q c Y r D 0 k k q w O l m t Q Y S V u z u y j t P F S N j D m x X v Y t 0 9 9 1 c x 8 2 d / h R 1 7 4 V x 1 9 9 w g 5 r q 6 t t w + R C B i 3 N Q a T T C 8 g T + 1 O F F X T S R v I Q J O t 7 e y k x F v D j 7 x + h H U d j X 9 s j E w H d / h q T m C R 7 q 4 / R B c s o F X I k e r + p f G Y z k t G q j a q L G u 1 o K 6 y 7 w K a 6 M 4 2 t O U v I H h T 8 2 d a a B r K b P J k C K x C J 4 N 1 v b Y e / F M f Q 5 J T t h j U x O m c n W L 5 2 P M W 0 V W Q W x D v a g B U N Q O X p 3 C g d H U R K x Z 4 t G 8 m U p 1 j B V W R p 5 2 m m e n u N F + P R L F R T y X Z N f k 6 Q q d y 2 t w s j p 8 5 j e I 7 q M F V 6 C Q M / U + j 4 o n 9 j T w l 1 3 x s / 1 o E K 6 u m f C 0 4 3 O / H 6 t c i r Q Y / a w F 9 L 0 D U r 2 B C Y s c q N c L P F h 1 r k 5 p c 4 p k T Q W b I i K p G w 1 D 6 l N 6 I q l 6 t q C O i G Y G y M l q W P D f d j J R l D X S R I o r m I Z p 0 B V d + F p V g M H R 0 N N u h 2 / P h h M v E M v v 6 t 7 5 G r N L I 7 W D 7 V N + 1 h 5 5 w W o U 4 l s l F a m f Q U H r A O p o p K K l F V L b J + F c J w q q N W 6 J 4 P F u E 8 m 9 Q R w 5 V 6 K g j I Y 0 f + 7 M z h U 5 x U K B E A 8 z K 7 S h 3 L H 3 6 j v B n J B 0 X o 2 f H 2 C R 5 q a z F P 2 4 h B y + 6 Z n I j r o / p F L s o m k P E j H Y + b i q S y 7 O Q U E T n r 4 e y 5 K F V a a o / y l J 2 o j A q m m n e u a c Y d 2 2 t N 1 X W R g e z d d S t f u d C / 2 A 9 v M M 3 v V 1 F T G 8 J y I Y b a c D X C l I 7 N 4 X p 8 / b s P w 1 d T g 6 E B S h 6 V Q S l Q k n v a 2 s 5 n w l d u d 0 l 0 g c J N x u Q S c r O y 7 7 7 n P Z g a n 7 B t F u 6 9 9 1 5 0 r + v A g Q P 7 8 P r J U w 4 c D K b s C / 6 6 N R V I K i R V c j f h V V p d Y N v l W A n g u r V x k 1 7 y + I b Z f 3 u v 2 0 Q G o r V 2 S c z H p N X k q Y W Q U A h T L R u R G X j r z u s w M j 3 P v I K Y n Z H m Q e L M S 4 o 5 C x B X 0 p q l Q e Z N + E j d z l C 6 9 2 5 Y i + 3 r 3 T h 7 b h w p 2 m k 2 F E K c d g e r S I j e X 0 R Q T g P e C L p 3 O v Z f D d b w c h A g G I Q A 5 f / m E N A z w W J v L O i H S c V t D X h 8 0 L m n e a o m y k + V F S F J M j n v n Z o I e c V p h F z y G m m q 0 S x 1 2 s c f / Z H t D R B P p L F 3 7 x 4 0 V 7 P D G 3 1 Y W S r g C 9 9 5 E W d o I J 8 Z z y J Z o r q w M g s f 9 f l C m n q 5 9 H Q 5 Q z Q W J G I R g l t B D h H w J S 9 1 h d M Y c x q o T g S 0 3 N 9 O m 4 S Z T t 0 U V G e x Z O e R 9 0 o r 7 x 0 v d i n j Z E c 4 l z a S J I Y x m a S Y C J n P B i b + U Q b k j E o j T q 3 B Y n N y i I N T 4 k i d s q U N Z A y 2 d J 5 Z i 1 i k F l q 7 m J f K t G x 4 7 9 h l b 6 j K 8 v C a F 4 2 t i E a X 8 a G 7 d i E + H 4 e L 2 k S O t s T w 3 B U U w p p r l 0 d z S x M W 4 y t 2 / G Z D I I J 2 G v 1 a M x b y e z G 9 R M S d 1 h 7 1 I Q f J m L d 6 W + N f 6 i u l s 2 b q n d r G u j O S 3 / o o 9 V K Y m Z j A 2 d d P 4 N L l K z h 5 + o z z r f I o w 1 N B g 8 Z S H 7 R F n E s 2 e F 5 E z r q z H + c X U + h b X 4 + n n 1 n E 2 j X V G F 4 a R 0 t d o 0 1 7 6 9 f 6 s G A N z b e M j U F K E 6 A G j v 5 R q m 2 l N G m I + R B m L U 2 1 i O q k S n Z 3 X m l Y f o G 4 5 S X 8 c k s L h h v a J q G t L o R T p 0 Z Z Q + K M V F C Z A m y f b S X w r 6 6 H + q V B 7 6 + 9 9 F P + J d C c e 9 0 o 8 N 7 + E 0 D 2 5 K Q j W B x g 8 b + Q Q 5 t d 2 D e M U 7 z i l F I S S I C t E J S j H v I 9 7 3 P Z j O n 2 I j q d W v f s i 8 9 g c m Y a t X 6 K Z y K j V n I + + M x 5 P P b C K a p z D l e X H p 5 P x P i N 3 9 R P Q p d A d W Y 5 u 7 U w U N y 8 X I Y Q X D h t y E 6 g 2 r N q L s R V 5 V i u I b 7 a o r 9 W T 3 u 0 d u h j / Z O k M o n E f + Z w I Z c 1 6 V S W V u K 2 u r e V y R Y n a a S L G V m G V C v s v Y Y 3 l J 4 5 s W y 5 s S U 1 p U q Z b a Z v W a 5 U Y V K b l S H J J g K U b a V 6 a N m + 8 i + R G 4 u R a f 1 R x a M q 6 f L C y U H c e n M H k Z 0 2 Y i F h 3 N o f D t g U H i 0 R c d M m 0 0 I G 1 T V M l S 4 S i m C x k M L x o 6 N U O 0 X o z J O I R 4 p 1 W i C V U n C S l G e v q Y l 2 4 q A u P s i j n K B U E Y 9 S S 5 0 Z 6 W q H m q 4 Y x f F B U o L f G C 8 j M b F 3 T c U q h A J U O 8 k k s 1 4 c u H 4 T r g z N Y H A k h 9 3 X 1 e B H j w y h u 2 c T 7 b w 4 Y r R / 5 A j S + C K h g U K G 0 p S 2 l / W c c I D v t L + j m 5 e 2 v F b 9 J P l V f 8 N E 1 Y F S q J B a w d R y B p k k p Z O P x K R + Z J 4 i N s 1 1 / M V O C W v a L w v X p q n c V w L j V P C b 4 / k o Z F I w Q r r m v Q A U 8 r M D 7 E F E p r Y I A 4 l S l W S K t H c S v y Q + c g T j X g S E C E p c 9 9 i x F / D F / / t X B H o Q 7 z i 4 0 7 x a h U A 9 P v N n X + Z 7 c W B 2 k j r W O l 1 I R T Q l E D X L W Q W Z z U T u p z I k e U w y U t 1 R b e 2 e T b M y r X 1 O v f m 3 X D W + 1 L e q M O + F O E I i x 0 v l B O c s Y u d b J Z O E U L 5 W 3 t V 8 n f v K V X l n + K V 7 5 W f p + E M O b y c V 0 m A 2 2 0 3 f 8 r 0 Y U Z 4 S 3 h Z C q r 0 M c v b w h S G 6 k 6 d s V z c l Q x q B M A 1 x f u + 4 6 k X G 6 k M 5 I F g + i e 2 m b e 3 o 7 P K g p q Y e y W V y d O b X 0 9 C E T C m L K k 8 V I j W d i F M d a u / s w 8 C F y / j 8 V 7 5 n B C p J p L r I 3 a 8 y d X q + C I L G H J G P d S e R s x C n f U x b C Y K R D a E 4 z b w K A w 0 e y / F i t j Y l E l k A G 5 Y x e G u k 2 U c p m S 8 y X m N 3 / m o 0 N 9 Q g u r A K V 6 Q O h 7 b X 4 2 e v 9 f O + 0 R w z g o t H Z R J + u T j t I G b l I 9 M s E h 6 2 T R v z d g d 1 G n 0 W t u y d v 1 R z E G x o J G N O w h 2 h b U g 7 N D U 3 C X d Y Z z g T r m y T S W P H K V E J u l V L r v 2 9 N l z 7 7 k 3 h 5 1 4 5 N w Y M P S r w R r h Q e X Z y 4 F / 9 5 x W Q G G e M w 0 F F 8 O L o D G W A 1 l R T H M e i l o F x L A b r O N 7 r + d y p l / H Y o w 8 g n i a R U S 3 R z k d / / r V / R q p I Z V l 4 R U C a D S O C E v c R w r O T 2 D + W j w V T 9 R g n a a S g a K c o q 4 N 9 w 2 d D A v 5 X 2 a q f 7 i 2 u H B w k c N p f j i n / K u j e 8 d b Z + J N + Z U / w V + 5 a + 4 a X 8 7 6 c Z 0 k M x K m r y J U V Y Y c H E P I G b O a E 2 R e y K S h p S 6 4 s S 4 g w S Q l 5 l 4 4 p k h f T Z S q b 8 j T n D v O 1 G e U M X i K M 5 W m X E 1 R D G 0 R n X + S p T k Z K q / j I f b c R e m k 7 D T J M w 3 y K y F R T G 7 F F h k c v n U R b p B 2 P P 3 k e y Q J t J + V B W 1 T u a c k l B X O U E I l l x 4 n Q F J w B b v 7 y R 1 5 J t c v q q N d y o B i c H b g L J h V 4 G I x 4 X x J B p a i y s 4 4 B 9 l 0 u V E c J s m x D C d S c s a Y x i I l Y F s 3 1 t Z i j S u m u q b M B Z j l g R E R s h j E T L W L X 0 T 2 S Y J s 3 b M C l s T F b g O g N U g L J M 8 j + y s a W g K p m 4 q W m X p E J a W C R d d Y K b c N c t r c o T c C g d / V S x a 3 G / P P L w r / y z l 7 p D / P h r 4 N 4 D h A U r T u C y x 7 F i a 4 G v W A 6 A d D 5 p I Q c D W P Z X R r U U 9 z c Y p S N L J F b l N i I I n 9 J F C Q 6 d r s R X 5 g c t B j o Q P / E C n b t 3 o t H X z 5 F W 6 k K g R A 7 Z j X B p o n r q X 3 8 w i P V g Q g m u 0 T d X 7 Z Z j J D M 7 n H S m m N C q p S L u j v V r q K W H h R E 6 B L 1 i u M 7 9 Y w R j 6 Q s 7 4 3 b q 0 H i v m I O w g 4 R M x H f L t o 6 b J f j E Z S t q D h + Y / V i H p J k v D T J 1 n G M C M n I 1 X 3 M T 0 x d S X y M J 0 d N 5 + J 8 Y B m 8 i p 4 M J U q W 9 n o B B 3 e k c N P e G l u G w K y R L / E d 8 6 p c F e k o x J L N + n O B 3 w i 3 B V O 9 8 Z E 7 p 3 M B f O 1 H x / H 8 s X H a T / V Y I g x u 2 r w X c y N j R O A 0 9 v R t Y z M S 2 L V 9 D Q k p Y 4 O w Z j e x H H W e y p S H V H t i m C r P Z w W b Y 0 j Y W Z w Y K O N V r y L 7 R h C s 1 P e N 9 L y X r c t H X d I 2 q J M y P k S J S V V R + + g x X g P e x W w S 4 6 M z f M f 0 f O 5 s 0 x I W s l R q L t p v T 6 u M v W x r m H m 8 6 6 5 3 4 o P 3 3 2 8 H S I z N z Z G p k 0 h o O 5 X m F t n f l P i a A h W u t / G 9 v l a W J c 0 o k S G f 0 3 Q t T S 9 L Q C f f 2 7 i k D e w 6 t T U U N 1 y w 5 r z x 4 w R r o n O r U L l 9 U 7 Q T G H F t n K V R R C V x h Z z K i f g T 1 j i J C I i d o O M p 0 x m H t 2 m p s 7 i z O j j F z t M q Y C d c m w 8 Q X Y 7 S h j q M w c t D O P z q 8 z h x Y Q g B q j 1 C j g J V R J W v e X J O Y F t F Y C p A D V Y v O A 8 E I J F N n W Z O B M a X u a i l 0 z P T h j 3 s D E 8 Q q 9 L l x X V F b H I c K M + 8 5 u 6 J 2 J i c z 2 q F T + N Y I i I R q f I p y R t G Q l c 9 m K c I R R u 7 2 M b / o k / a d y I 4 8 3 g G v M j G E y h S L Q 5 4 2 B 5 2 d p E E R V R k W U 7 9 C q z P o T 2 N q A 9 l s b w S x + X J L P z z c 3 j n O / b j B 8 + M I a Z p P 0 w u V q D D B r S G j F j g c H 6 + M C R W A q f W V k f z f E p K E I C q o / r F y / J 9 v M 9 R v f F 7 0 v i t d 2 / D 8 s w U N m z Z i j h t k r / 8 u 8 d p 3 / A b 2 h o 2 M 4 N 1 N G 2 O 9 x q M l 3 S 3 9 p b L u i q p + G w O H n t Q I k J G f c b + U l r 1 v X 7 1 F d 9 a X g U S b p F 2 n c 4 e I + k 6 R B m o Z l s k 6 Q l r M o I A 7 b s M k d 1 X W 8 c 0 J I y s 6 s E 8 W H / Z j + + 6 6 0 4 8 9 7 P n b Q 9 K D 2 1 O g V P M V T N C 3 J T 8 6 b k Z u O u b r C 4 u M p 6 2 l m o k a f M t 5 8 W M x F S Z q / Y K d F N N t I x Z h 6 s E V W 6 k q m y N L j 8 p q B x r z p s j f 2 G 4 5 s W / k e b a 1 8 L p q n D Q K m l H f w Z D N B K 1 C 2 g Z 6 P b X q c K 1 9 x Z Y 9 x 8 9 + g Q + 8 y e f J 9 f w I R N d h D e k A T 0 i j i Q O k V A d o n E l 9 Z e T g R N n X M 8 6 2 a K u x p X E + f W O n W p p N J G T 3 2 v h 2 d 0 3 7 s L 2 z b 0 4 c P A W f P a z n 8 W F Z R r V T B c J k r s z D 6 N F S R s C 2 V Y s M 8 I G R s k V l S c f z D 4 p y i m g j q A 1 G w 6 6 c O O O a p x 4 a R z / 4 / f + C C l K n / H B E S R K Y 9 i z 7 V b M L 2 Z R 3 9 S E l Y U F / P U D 3 y b z k S t c 5 O r C x + / Z i S s L F y k 3 S 1 j O x H F H 2 w 7 q 9 n 6 s U N / / x u P n T e 2 1 7 c 4 o M W / p 9 e L w 5 T h h o 8 F d t V m 7 F 7 F u J G Y t Y y i 4 J I k 1 Z u V H n u q O 9 m K w 1 c d G G S J A 1 p / S U Q j Z W V f E u 2 7 u w S r t i + 7 1 u / C X D z y N 3 L K W r A d s l o H 1 D + E m b D K C Z S d L G R C M j Y h J p J V x Q M W p L g Z r V U t w Y X l 6 V i i J s K W q i X A I W / F G r c u y 1 Q B i a i I S j W / x O 0 l 7 m x V C X N K y f o 1 1 6 v A 1 L 9 X k A q W T l u D 4 C f + c x k N Z I S t f x R h j 5 Q 9 / Z Q + p y b Y N G i V m d p W a R I a E R 6 2 k S D V Z O 1 9 p 5 a / m d G Z 0 m o h 9 x 7 b + w o F d N a r S E H u l J J U 0 T r y F a 2 6 d U I l g 2 v L 3 b w Q 9 v 1 G O D k A T Z x D 4 n F j p o k C k K o S U 3 J u y c / i J H H E W 9 M t n J 7 3 Q y M l f 9 6 r b D 3 / y O D 7 1 R 3 9 M Y 5 N I G 4 g Q I E l 4 M 3 l y D 7 6 m y J Y b 1 B k D 0 n f l D i w H p 6 o O g Z m G x 8 4 2 A 1 P R 1 I u V s p Z G u M Y 1 S j 5 y P d o m x R K R j B 3 1 p f / 8 A X z q H 7 + O S F L e t C z u v f s 2 V E W q U N 3 Q g v E r w 6 h r b M b j r z y M h k g n X r k w i 8 I q b T o v E S x Q Q C s R Y 5 G E 5 v e n c d v + T s R W Z 9 F S V U c j 3 4 N P v u c T + M q D 3 8 X B r a 0 4 d v E S b t i 2 D 3 / 8 r S f N w 7 a p K 8 C O J d e O F B G s S i E W T S F S H S R X L d l x q j u 6 e t D V 0 o T Z p Q y 6 m j v w q b 9 9 B N X e B O 2 c O I 3 s R p b d i D O j m r 9 I 2 t b S l G w a z U 1 F L C 0 4 b n g R l B b 1 a U a D j h v V j k l a A Z 2 X u C e M p G p L e r r k f a T N 5 i N c i 2 y 7 T p 3 K J p a R T V K 6 S Z 1 U H c t w r u C T 8 j Z V X Z o G M V Z C s i K p i O 3 C S k s r d d c k P o P 1 B / N R D p b b t X l K N R a j k m 7 L G j j b z T k S q 0 Q J x o r D x f 4 Q U / N F q s n L a F e y u I Y a P 2 L F K r j T U e T Z p y p X h J T P h x D 0 Z E k g K e S T 1 A T I J L e u q 8 Z J 9 h 1 i M / D Q T j P b l w x f x 4 w G w m x z U V s T i D A J t z f 2 5 X M a f D W o 0 l Z x p / J O e F M a a y H f l 4 H l B N 3 z e l P S N 4 L z X l w x T I 6 h / H W S g 1 Q K A V E q h j i D Q O y A s B z K W Y b D V W w 0 O W o 5 O K o F c O H K I J 5 6 8 V V + y M 4 o G 4 j S r 4 s y j O X 5 M U l j H z B f c j t y J h n u b h K K B h y 1 T F 3 n I W k 2 g S 9 c T V U r g E g N O 5 T f e y k 9 S g E 3 d m 3 s Q 0 1 N j I B m J z H 9 R 2 5 v h I 4 L 3 d x c h 4 1 b N F E 2 T m 4 Z x / D k A G 7 f 0 Y d X B o 9 j c P w c 1 j T V k U t m 8 D t v P 4 h n L l 2 0 6 T a N o R T e e a A d t 9 z U S + R 3 Y U v v d c h l n L 0 a q u s j e P 3 8 c a z v q I e P d Z o Y m 0 R s Y Y 7 p f A j 4 F r G 9 u Q n T M R J r E 1 W Q R B q 7 t m y j 0 Z y C v + h D F d t 8 X d c 6 j E 4 P Y 4 l 2 S 3 t r J 0 6 c f R 2 7 t 9 Y z X 6 o m h M t r o z S s p Y x S N Z K k I L p i d Y E I S Y Y h T 6 e Q V 7 a b 1 j s J 8 V W H o t R E 9 o C G G w j Y 8 r 0 U K X J q w l U b V k p K y 0 G g Y Q l 1 i w 0 q E 7 Z W h t J K u q g T y n 2 m 7 j B n i 9 K Q C N Q z L N R 5 R w a o 4 K R 0 g p x P R q D K x + r N s k W 2 U r 2 s L c Q f S k a T M E p n T F R 9 L B v T T X W V j K C Y 4 1 c + 7 N r R g K 0 b a 9 A Q z m N q O Y d 9 O x t x c L 0 X 9 9 2 2 G f s Z v 7 O v C W P j 0 7 j z 0 B p s X x / B q W N j R D 7 i X o L q O p m 9 s 5 C U 0 l E L R k l I z l Q 8 s r k / / p M / / p x 2 0 q m p j t h C P T V B p 7 3 9 y 6 D m / 4 I g A L 0 p m P S o R F c g c k 0 y 3 Y p o 9 C u u p y Q 1 p H R n n Z E 0 I 3 W T 3 l Y + d t L q S S J f O r R 2 S b L p M g S s z k s 6 f 6 U f T z z z v L m T t Q m + J e Z H 1 m F E A O t I 6 w L + k 6 Q y D x u R g O K 7 i j Z I J E T i 8 + T R t 7 4 H N 7 X H c f e B 7 b h p Y y 3 2 b o h g Q z 3 Q E U i j p 9 m L r o 5 G 7 N v c j E 0 b q v E b 9 3 4 Y R 8 + c w R y R X d t K F V I B 3 P W O D 2 D H d b v w y q s X U B 9 u Y x 0 C I M j R 0 7 E X L 5 2 8 g N t 3 b U d 1 3 T w N + V 7 s 6 r 0 Z L X X N i K + k i P A H W I c 6 E t U i V l a S q H U H U B v p p t 3 o x s 4 d N 2 N + h r b R 6 G X 8 9 q / 9 P p 5 4 / S g + / N 5 P 2 M p k E W p 6 c R U R X x D V k V p 0 d 3 Q Z g S w n C t i 1 7 x b M j k V x 5 2 1 3 Y G J 8 E G 3 1 N X j i 6 B L f M 8 j B Q h g 5 X J 6 S K S S 1 h f B h H 1 T G e 7 y m H h B J q R p J n d L W a R V G Z L N H i K g a n r B g S W W n E n k T q 1 a G M b V r Q k V a V X 5 t 2 Q a / c Y j M I W 6 p b 4 q z i + m I t 6 I k + 4 Y x j r S y j 8 t p 9 J 8 R p j q y X 5 W X l v 4 X y Q x s T 0 P h i 9 q Q I + M k s X t S W Y B 9 3 d W S Q 0 N V E H f u 3 4 6 Q K 4 7 G c A k t k X Y c u O 1 9 7 E s P F m Y n c e j G P n z 3 x 6 / g 4 m C G N v o q i U j 1 4 / e 1 9 S x H S 4 + o Q r J s q X q s P n m B p F R t Z y k c p L F J Q O q g 6 N 7 u L p y 9 N E S u L q R j K j Z E D b C K C h C M F 9 X r + a o h K 0 7 A Z 1 0 y I O V c 0 B w 4 L 3 t F J 7 l 7 a R u p 5 e J + M u a E 2 J r r p a X M H 7 z n 7 a g u L K C + x o 2 q o A c j k y m s u W 4 f P v f F / 0 O V g 5 1 o g 5 k s T x 4 c 1 v F D H / w Q q 5 X H o 4 8 / j g w N 8 O 6 1 X R i c n G A S 6 c l 5 6 N B r 8 U 3 5 z m Q 7 V T y H W 7 o 7 M D M 3 h + V U 2 v Y g T E s E U m z 7 v C H 4 8 6 v o r s 7 h t z / x Y S R Y Z n 4 1 Y V O h X K U U A p R O O m B A p 3 t c H h s R y l G N a q F 6 F s P q d B J N V K 9 0 R m y k O o D F 6 D L 5 Z R E t l G Z H B g Z t T l l 7 Y y v N i C B G J r T 3 e h 3 L 1 j q j D D o 7 W p k v o U K O 6 Q 1 5 8 N 7 b 3 o 4 v P / Y I 6 5 r F k n Y v o n S p q 2 3 E 8 t w 8 M l T J d F D z I u 2 n A A l w p b S M 3 t q 1 C N F Y 7 m x t o 3 J S w v E L p 9 H b v A Y 1 d f V o a 2 r E K + d e R y J J W L a 0 Y n p i E p 3 t a z A V 8 + C J I + S 0 T F 8 m A w b N 7 S N s y a S k J R S p b m t K k D E l B u t j 9 q E O 7 / a p n w N U k 9 g P W p u l p S V F j W Y a h j B I l x L 3 X p p B Q T Y U V W 9 2 o O G F B f a / N B D b f F M a i e k h D M b d i T / E H b O R R D T l 7 4 x Y S F C 6 N / z j Z f d G Z E J i S T T 1 N X F O U o 5 Z C q Z S 1 S k 2 y i h M v G P 7 t P G l K 7 e K c H M P 7 n 9 H L 7 7 z w K O I 1 D X Q V s 8 g W B N A U 2 M t f v M 9 u 5 G i O v 8 X X 3 w Q o f a t l E g L h A + r H o + y X s T d u k b W k / U h k z E v r O o j Y D p g Y t 1 I U N Y o B r 0 U w p A B G W L o A 0 u t l A z W E F 7 2 y 4 Z b i 5 S m L J 4 t X j d s p N 1 T z E q K M C d 2 m A b z 9 I n j s b N 8 K H o b / T l 8 + q O 3 4 q k X X s T e b V t w 5 M x F H B k s m q N Z c 8 o 0 z q K j S C q w 1 w H O Q Q K m N l K P G / b v w a a t O / H y 4 R f w 4 u E j f E e g E S G 0 / 5 4 r S K O f 3 4 i f y R p q r f K h Z 9 0 6 3 H b w A M L k x n / 7 7 R 8 i S U Q N F J L 4 2 N 1 7 m K 5 g x B 6 h e t P U 1 o Q r V y 5 S 5 V q L O P V w y h 5 E 4 z H 4 g 7 W Y W 1 6 w Q V N / K Y f l J X K 2 h g 3 o 6 9 O R k 2 c x t 7 j M d 3 7 U E R n F 4 a U K v H b s J N X E a n N W + E I + h K r Y F t p Q W p C m j V y a 2 E G z K 7 P s J H n 2 s v j o / t v x N 8 / 8 2 B w C X m o M y 6 m E H Q S W I n L E k 0 m s q W 9 E I p p F Z 2 M D Y e x H O 4 l H K 2 8 n E 1 F 4 K a m 2 7 N 2 L V C a D i a l x 2 5 8 w w n J m 5 6 b x g 2 f P Y a n Y T A Q l 8 r J y 4 u a G o I S P / k q y m I N E 7 9 k 3 I i 7 1 o Y I h J G G b i S c s T p L E E 9 C h Z U x P 6 e 6 g g d K y z / l d d n r U N n Y x 6 I t w 9 K q c R m V d x R s F 6 y R D D O d Z 8 b o v M 2 k n i t 8 x z n H l 8 x 3 v H b u q / E 6 S T u n E B F U m X + i y N M Z k H S Z v z o x c 2 o 7 L y T J r L x k W P z C P 4 N 3 7 d 6 O 3 Z y P S y Q R 7 2 4 0 l M h D N X g 8 Q H q f O n q O g W Y d O O 9 U l h o H + f j K e F A 7 e d i s e + e l z e P e d b 8 E T T z 2 H 6 3 d u Z X 3 + B U H x I i L I o L Q j V 9 h e U w X K j X N E M m / K z x b U M n E t N k B A F n c x n Z l J H A O W A C t z G Y 0 j K I 0 + L + R d u H d / P V p p Q I 9 N T 5 K b U v 2 J r + L I 2 R i G Z p M O J 9 T 4 g l Q M 1 i h A d U 7 7 v a k T d P S K u J T y F h M Q A r i J Y D K y 9 Z 0 k l b 6 y Q 9 K o 3 u 1 q C W H j p q 1 o I 2 A O H 3 k V Z 0 f G + L 6 E P / 3 g A W z Y d Q u O H 3 2 e C J t C k u V r g W J B l X c V q H 5 F 0 V R T Q 3 s v h L H J e Q R r 6 7 B 1 6 x 5 2 Q g 4 j I y e o s m r u Y B K J 1 S y S 6 T T W t G 1 A f / 8 Q E c 6 P 3 d s 2 s D M u 8 J 6 E 0 9 q O j W s 7 k E 7 H c f v m r X j q 1 G u s d x C p Z J y S q w n j U z N o a m 5 D h n b U 1 m 0 7 8 P S L T y G Z o + r X U G U E o r 3 F Y 0 S G c N E P H 4 2 W + n o d E F d L w 3 o F + Z V V 1 N f W Y l P f F p w + f 9 7 2 C 8 / z 6 t 3 Y T Z u h i M a m d n z m a 8 + x m 5 w + E + z N n i k j p I K D h L x R P / G n m H E c E C 5 / R W 0 j Y 9 J s e 8 2 u Z v 8 F y Q j b y d H H 5 5 P G c 6 V Y m Y Q i f h R S 2 m T F g 9 z s L L y R i O 0 P y I w d P G E Q o i u o z E q c V U r 3 5 f r Y r + G J g z e G m / x O c s 2 c G s x T c w N l v 1 n g e x G U 1 D s j K + E f 0 / j 4 3 h w v 1 H Q 0 O 0 S S U Z v N i M 3 r A D 5 J H b c 7 T 7 u o g A T V l o J w R / t E M i 9 t f q X d m L w Z a i 3 E O 2 9 1 D c t j X d h H b n / E s a P 4 r O E O w / F 8 A f 8 P x 0 m U 4 Z p M k n E 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 N a m e = " L i v e l l o   2 "   G u i d = " c 7 3 5 3 a 2 5 - c 1 9 e - 4 6 c a - a 7 5 7 - 9 f 9 f 9 c a b e 7 2 8 "   R e v = " 1 7 "   R e v G u i d = " 5 d 3 0 b 9 a 6 - 0 0 a 4 - 4 6 9 0 - a 7 c 1 - 0 f 9 1 0 b c f b 4 2 1 "   V i s i b l e = " t r u e "   I n s t O n l y = " f a l s e " & g t ; & l t ; G e o V i s   V i s i b l e = " t r u e "   L a y e r C o l o r S e t = " f a l s e "   R e g i o n S h a d i n g M o d e S e t = " f a l s e "   R e g i o n S h a d i n g M o d e = " G l o b a l "   T T T e m p l a t e = " B a s i c "   V i s u a l T y p e = " H e a t M a p C h a r t "   N u l l s = " f a l s e "   Z e r o s = " t r u e "   N e g a t i v e s = " t r u e "   H e a t M a p B l e n d M o d e = " A d d "   V i s u a l S h a p e = " S q u a r e " 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g t ; & l t ; C o l o r I n d e x & g t ; 0 & l t ; / C o l o r I n d e x & g t ; & l t ; / C o l o r I n d i c e s & g t ; & l t ; G e o F i e l d W e l l D e f i n i t i o n   T i m e C h u n k = " N o n e "   A c c u m u l a t e = " f a l s e "   D e c a y = " N o n e "   D e c a y T i m e I s N u l l = " t r u e "   D e c a y T i m e T i c k s = " 0 "   V M T i m e A c c u m u l a t e = " f a l s e "   V M T i m e P e r s i s t = " f a l s e "   U s e r N o t M a p B y = " f a l s e "   S e l T i m e S t g = " N o n e "   C h o o s i n g G e o F i e l d s = " f a l s e " & g t ; & l t ; G e o E n t i t y   N a m e = " G e o E n t i t y "   V i s i b l e = " f a l s e " & g t ; & l t ; G e o C o l u m n s & g t ; & l t ; G e o C o l u m n   N a m e = " C o m u n e "   V i s i b l e = " t r u e "   D a t a T y p e = " S t r i n g "   M o d e l Q u e r y N a m e = " ' A n a g _ R e s i d e n z e ' [ C o m u n e ] " & g t ; & l t ; T a b l e   M o d e l N a m e = " A n a g _ R e s i d e n z e "   N a m e I n S o u r c e = " A n a g _ R e s i d e n z e "   V i s i b l e = " t r u e "   L a s t R e f r e s h = " 0 0 0 1 - 0 1 - 0 1 T 0 0 : 0 0 : 0 0 "   / & g t ; & l t ; / G e o C o l u m n & g t ; & l t ; / G e o C o l u m n s & g t ; & l t ; A d d r e s s L i n e N o t U s e d F o r G e o c o d i n g   N a m e = " V i a "   V i s i b l e = " t r u e "   D a t a T y p e = " S t r i n g "   M o d e l Q u e r y N a m e = " ' A n a g _ R e s i d e n z e ' [ V i a ] " & g t ; & l t ; T a b l e   M o d e l N a m e = " A n a g _ R e s i d e n z e "   N a m e I n S o u r c e = " A n a g _ R e s i d e n z e "   V i s i b l e = " t r u e "   L a s t R e f r e s h = " 0 0 0 1 - 0 1 - 0 1 T 0 0 : 0 0 : 0 0 "   / & g t ; & l t ; / A d d r e s s L i n e N o t U s e d F o r G e o c o d i n g & g t ; & l t ; L o c a l i t y   N a m e = " C o m u n e "   V i s i b l e = " t r u e "   D a t a T y p e = " S t r i n g "   M o d e l Q u e r y N a m e = " ' A n a g _ R e s i d e n z e ' [ C o m u n e ] " & g t ; & l t ; T a b l e   M o d e l N a m e = " A n a g _ R e s i d e n z e "   N a m e I n S o u r c e = " A n a g _ R e s i d e n z e "   V i s i b l e = " t r u e "   L a s t R e f r e s h = " 0 0 0 1 - 0 1 - 0 1 T 0 0 : 0 0 : 0 0 "   / & g t ; & l t ; / L o c a l i t y & g t ; & l t ; / G e o E n t i t y & g t ; & l t ; M e a s u r e s   / & g t ; & l t ; M e a s u r e A F s   / & g t ; & l t ; C o l o r A F & g t ; N o n e & l t ; / C o l o r A F & g t ; & l t ; C h o s e n F i e l d s   / & g t ; & l t ; C h u n k B y & g t ; N o n e & l t ; / C h u n k B y & g t ; & l t ; C h o s e n G e o M a p p i n g s & g t ; & l t ; G e o M a p p i n g T y p e & g t ; S t r e e t & l t ; / G e o M a p p i n g T y p e & g t ; & l t ; G e o M a p p i n g T y p e & g t ; C i t y & 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  N a m e = " L i v e l l o   3 "   G u i d = " 2 d 1 3 2 2 0 b - 9 8 a e - 4 7 e 7 - 9 b 1 4 - 8 1 4 0 7 5 5 8 c 6 6 9 "   R e v = " 2 "   R e v G u i d = " e e 3 4 8 2 1 2 - 5 2 d e - 4 6 c 0 - 9 e 1 7 - 6 7 a 7 6 b a f 7 1 3 3 " 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 C h o o s i n g G e o F i e l d s = " t r u e " & g t ; & l t ; G e o E n t i t y   N a m e = " U n u s e d "   V i s i b l e = " f a l s e " & g t ; & l t ; G e o C o l u m n s   / & g t ; & l t ; / G e o E n t i t y & g t ; & l t ; M e a s u r e s   / & g t ; & l t ; M e a s u r e A F s   / & g t ; & l t ; C o l o r A F & g t ; N o n e & l t ; / C o l o r A F & g t ; & l t ; C h o s e n F i e l d s   / & g t ; & l t ; C h u n k B y & g t ; N o n e & l t ; / C h u n k B y & g t ; & l t ; C h o s e n G e o M a p p i n g s & g t ; & l t ; G e o M a p p i n g T y p e & g t ; N o n e & l t ; / G e o M a p p i n g T y p e & g t ; & l t ; / C h o s e n G e o M a p p i n g s & 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g t ; & l t ; D e c o r a t o r & g t ; & l t ; X & g t ; 1 2 & l t ; / X & g t ; & l t ; Y & g t ; 5 9 9 & l t ; / Y & g t ; & l t ; D i s t a n c e T o N e a r e s t C o r n e r X & g t ; 1 2 & l t ; / D i s t a n c e T o N e a r e s t C o r n e r X & g t ; & l t ; D i s t a n c e T o N e a r e s t C o r n e r Y & g t ; 1 2 & l t ; / D i s t a n c e T o N e a r e s t C o r n e r Y & g t ; & l t ; Z O r d e r & g t ; 0 & l t ; / Z O r d e r & g t ; & l t ; W i d t h & g t ; 4 0 0 & l t ; / W i d t h & g t ; & l t ; H e i g h t & g t ; 2 5 0 & l t ; / H e i g h t & g t ; & l t ; A c t u a l W i d t h & g t ; 4 0 0 & l t ; / A c t u a l W i d t h & g t ; & l t ; A c t u a l H e i g h t & g t ; 2 5 0 & l t ; / A c t u a l H e i g h t & g t ; & l t ; I s V i s i b l e & g t ; t r u e & l t ; / I s V i s i b l e & g t ; & l t ; S e t F o c u s O n L o a d V i e w & g t ; f a l s e & l t ; / S e t F o c u s O n L o a d V i e w & g t ; & l t ; L e g e n d   D i s p l a y L e g e n d T i t l e = " t r u e " & g t ; & l t ; B a c k g r o u n d C o l o r & g t ; & l t ; R & g t ; 1 & l t ; / R & g t ; & l t ; G & g t ; 1 & l t ; / G & g t ; & l t ; B & g t ; 1 & l t ; / B & g t ; & l t ; A & g t ; 0 . 9 0 1 9 6 0 8 & l t ; / A & g t ; & l t ; / B a c k g r o u n d C o l o r & g t ; & l t ; L a y e r F o r m a t & g t ; & l t ; F o r m a t T y p e & g t ; S t a t i c & l t ; / F o r m a t T y p e & g t ; & l t ; F o n t S i z e & g t ; 1 8 & l t ; / F o n t S i z e & g t ; & l t ; F o n t F a m i l y & g t ; S e g o e   U I & l t ; / F o n t F a m i l y & g t ; & l t ; F o n t S t y l e & g t ; N o r m a l & l t ; / F o n t S t y l e & g t ; & l t ; F o n t W e i g h t & g t ; N o r m a l & l t ; / F o n t W e i g h t & g t ; & l t ; I s A u t o m a t i c C o l o r & g t ; f a l s e & l t ; / I s A u t o m a t i c C o l o r & g t ; & l t ; A u t o m a t i c C o l o r & g t ; & l t ; A & g t ; 2 5 5 & l t ; / A & g t ; & l t ; R & g t ; 2 5 5 & l t ; / R & g t ; & l t ; G & g t ; 2 5 5 & l t ; / G & g t ; & l t ; B & g t ; 2 5 5 & l t ; / B & g t ; & l t ; S c A & g t ; 1 & l t ; / S c A & g t ; & l t ; S c R & g t ; 1 & l t ; / S c R & g t ; & l t ; S c G & g t ; 1 & l t ; / S c G & g t ; & l t ; S c B & g t ; 1 & l t ; / S c B & g t ; & l t ; / A u t o m a t i c C o l o r & g t ; & l t ; C o l o r & g t ; & l t ; A & g t ; 2 5 5 & l t ; / A & g t ; & l t ; R & g t ; 0 & l t ; / R & g t ; & l t ; G & g t ; 0 & l t ; / G & g t ; & l t ; B & g t ; 0 & l t ; / B & g t ; & l t ; S c A & g t ; 1 & l t ; / S c A & g t ; & l t ; S c R & g t ; 0 & l t ; / S c R & g t ; & l t ; S c G & g t ; 0 & l t ; / S c G & g t ; & l t ; S c B & g t ; 0 & l t ; / S c B & g t ; & l t ; / C o l o r & g t ; & l t ; / L a y e r F o r m a t & g t ; & l t ; C a t e g o r y F o r m a t & g t ; & l t ; F o r m a t T y p e & g t ; S t a t i c & l t ; / F o r m a t T y p e & g t ; & l t ; F o n t S i z e & g t ; 1 6 & l t ; / F o n t S i z e & g t ; & l t ; F o n t F a m i l y & g t ; S e g o e   U I & l t ; / F o n t F a m i l y & g t ; & l t ; F o n t S t y l e & g t ; N o r m a l & l t ; / F o n t S t y l e & g t ; & l t ; F o n t W e i g h t & g t ; N o r m a l & l t ; / F o n t W e i g h t & g t ; & l t ; I s A u t o m a t i c C o l o r & g t ; f a l s e & l t ; / I s A u t o m a t i c C o l o r & g t ; & l t ; A u t o m a t i c C o l o r & g t ; & l t ; A & g t ; 2 5 5 & l t ; / A & g t ; & l t ; R & g t ; 2 5 5 & l t ; / R & g t ; & l t ; G & g t ; 2 5 5 & l t ; / G & g t ; & l t ; B & g t ; 2 5 5 & l t ; / B & g t ; & l t ; S c A & g t ; 1 & l t ; / S c A & g t ; & l t ; S c R & g t ; 1 & l t ; / S c R & g t ; & l t ; S c G & g t ; 1 & l t ; / S c G & g t ; & l t ; S c B & g t ; 1 & l t ; / S c B & g t ; & l t ; / A u t o m a t i c C o l o r & g t ; & l t ; C o l o r & g t ; & l t ; A & g t ; 2 5 5 & l t ; / A & g t ; & l t ; R & g t ; 0 & l t ; / R & g t ; & l t ; G & g t ; 0 & l t ; / G & g t ; & l t ; B & g t ; 0 & l t ; / B & g t ; & l t ; S c A & g t ; 1 & l t ; / S c A & g t ; & l t ; S c R & g t ; 0 & l t ; / S c R & g t ; & l t ; S c G & g t ; 0 & l t ; / S c G & g t ; & l t ; S c B & g t ; 0 & l t ; / S c B & g t ; & l t ; / C o l o r & g t ; & l t ; / C a t e g o r y F o r m a t & g t ; & l t ; M i n M a x F o n t S i z e & g t ; 1 2 & l t ; / M i n M a x F o n t S i z e & g t ; & l t ; S w a t c h S i z e & g t ; 1 6 & l t ; / S w a t c h S i z e & g t ; & l t ; G r a d i e n t S w a t c h S i z e & g t ; 1 2 & l t ; / G r a d i e n t S w a t c h S i z e & g t ; & l t ; L a y e r I d & g t ; c 7 3 5 3 a 2 5 - c 1 9 e - 4 6 c a - a 7 5 7 - 9 f 9 f 9 c a b e 7 2 8 & l t ; / L a y e r I d & g t ; & l t ; R a w H e a t M a p M i n & g t ; N a N & l t ; / R a w H e a t M a p M i n & g t ; & l t ; R a w H e a t M a p M a x & g t ; N a N & l t ; / R a w H e a t M a p M a x & g t ; & l t ; M i n i m u m & g t ; 0 & l t ; / M i n i m u m & g t ; & l t ; M a x i m u m & g t ; 1 & l t ; / M a x i m u m & g t ; & l t ; / L e g e n d & g t ; & l t ; D o c k & g t ; B o t t o m L e f t & l t ; / D o c k & g t ; & l t ; / D e c o r a t o r & g t ; & l t ; / D e c o r a t o r s & g t ; & l t ; / S e r i a l i z e d L a y e r M a n a g e r & g t ; < / L a y e r s C o n t e n t > < / S c e n e > < / S c e n e s > < / T o u r > 
</file>

<file path=customXml/item24.xml>��< ? x m l   v e r s i o n = " 1 . 0 "   e n c o d i n g = " u t f - 1 6 " ? > < D a t a M a s h u p   x m l n s = " h t t p : / / s c h e m a s . m i c r o s o f t . c o m / D a t a M a s h u p " > A A A A A B Y D A A B Q S w M E F A A C A A g A K G t i X E n H k y q m A A A A 9 w A A A B I A H A B D b 2 5 m a W c v U G F j a 2 F n Z S 5 4 b W w g o h g A K K A U A A A A A A A A A A A A A A A A A A A A A A A A A A A A h Y / N C o J A H M R f R f b u f i h C y N / 1 0 C l I C I r o u q y b L u k a 7 t r 6 b h 1 6 p F 4 h o 6 x u H W f m N z B z v 9 4 g H 9 s m u K j e 6 s 5 k i G G K A m V k V 2 p T Z W h w x 3 C B c g 4 b I U + i U s E E G 5 u O V m e o d u 6 c E u K 9 x z 7 G X V + R i F J G D s V 6 K 2 v V i l A b 6 4 S R C n 1 a 5 f 8 W 4 r B / j e E R Z g n F j C Y x p k B m F w p t v k Q 0 D X 6 m P y Y s h 8 Y N v e L a h a s d k F k C e Z / g D 1 B L A w Q U A A I A C A A o a 2 J 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G t i X C i K R 7 g O A A A A E Q A A A B M A H A B G b 3 J t d W x h c y 9 T Z W N 0 a W 9 u M S 5 t I K I Y A C i g F A A A A A A A A A A A A A A A A A A A A A A A A A A A A C t O T S 7 J z M 9 T C I b Q h t Y A U E s B A i 0 A F A A C A A g A K G t i X E n H k y q m A A A A 9 w A A A B I A A A A A A A A A A A A A A A A A A A A A A E N v b m Z p Z y 9 Q Y W N r Y W d l L n h t b F B L A Q I t A B Q A A g A I A C h r Y l w P y u m r p A A A A O k A A A A T A A A A A A A A A A A A A A A A A P I A A A B b Q 2 9 u d G V u d F 9 U e X B l c 1 0 u e G 1 s U E s B A i 0 A F A A C A A g A K G t i X C 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l 8 H t N j K y x I g 9 q Y 3 w i 2 s 6 E A A A A A A g A A A A A A A 2 Y A A M A A A A A Q A A A A 7 1 c V a j I K 2 Z 6 / 9 / x 2 b J S J + w A A A A A E g A A A o A A A A B A A A A C C c V D Z Z g 2 p + G i 2 T o Y v g H h t U A A A A B 3 i F w m P U x + R d h p z u J F o S d J f 3 s I r J B f G / s k Q G t R l W C Z x T S S 5 7 t x o T H h A U V m A F U T 2 L F K q l k 2 c 3 / r W u j T d V H o f K u X l / P k V a 4 2 + B H 5 g 6 8 c S 9 + 7 c F A A A A G 6 E g 7 i S Z + p 7 1 q d W W a 8 u Y t + + p 6 H t < / D a t a M a s h u p > 
</file>

<file path=customXml/item3.xml>��< ? x m l   v e r s i o n = " 1 . 0 "   e n c o d i n g = " u t f - 1 6 " ? > < V i s u a l i z a t i o n L S t a t e   x m l n s : x s d = " h t t p : / / w w w . w 3 . o r g / 2 0 0 1 / X M L S c h e m a "   x m l n s : x s i = " h t t p : / / w w w . w 3 . o r g / 2 0 0 1 / X M L S c h e m a - i n s t a n c e "   x m l n s = " h t t p : / / m i c r o s o f t . d a t a . v i s u a l i z a t i o n . C l i e n t . E x c e l . L S t a t e / 1 . 0 " > < c g > H 4 s I A A A A A A A E A N V a 7 X K j O B Z 9 F c p V s 7 + 6 b S E E Q r 1 J u r D j Z K j C 4 A K P a 2 v + 0 T G d U I N R L + B 0 T 7 / a / t h H 2 l f Y K 8 A f I E 9 i O 3 i S V O X D B i E B R / f o 3 H P 1 v / / 8 9 + L z j 2 W i P E Z Z H v P 0 s q f 2 U U + J 0 j u + i N P 7 y 9 6 q + P r R 7 H 2 + u h j C V y c s H J 6 O w r u H S I G L 0 v z T j 3 x x 2 X s o i m + f B o P v 3 7 / 3 v 2 t 9 n t 0 P M E L q 4 F 8 T J 4 C W y 7 C 3 a R w / 3 / h j n O Z F m N 5 F v a s L O 6 + u 3 F y 1 j O 8 y n v O v R X 8 R F m H / M c 5 X Y R L / D A u 4 9 f 5 9 x L X F Q N w / X K n 8 c d n 7 / O 9 V l P 1 5 O b c d x w p m Y 8 f x 3 D G c m 4 f J K l I e 7 i 5 7 R b Y S w 9 x G 3 I 9 y n q x E N 3 n r u 5 I U l z 1 C + g x r m s Z M o l G 9 p y T w o m i f E g 3 B k + r U o C b G m M J 7 g 7 Z T / m 2 V h E W 0 m C Z h + R Q 3 P F u G B R y w F o s s y v O r e Z w k Y V 5 E S c L T 6 I M y j a N l / 4 N i F / A o 4 c V A a n 5 R X 3 c T R 8 k C b i 8 v M s B C + Z H H n 9 I 4 q Z 9 C G a x P N L u / G F T N N 2 d n H K 7 m 0 u H y J t p H / 3 q M 9 c 2 u O x + 0 7 n H Q e K d X F 8 3 v 8 B C D E g X 4 b z f B G l n + x L p 1 P c c 6 G S m T 6 J Q y o p q M 6 J q q b d B S D Y K R S j W D 6 E h l g O J h a I 1 C g O 8 + 5 U n Y P V T b v t u v / u r N 4 h R W s 9 i J 0 w h C y / o F o 6 n t j n 3 P 8 e C j o f 4 j X H 7 7 Z 8 L v Y D I X f 1 5 O L X d k O f b Y t 0 + H U y M 6 V i G 4 q q D T T R 2 b K q n Q q 2 c d 9 C 1 F z T w O I b L S K O M J / 6 A Y 6 g d F R c h A y h S 4 B e 4 t y m J l 5 h 0 d d R B c z W 4 l 3 L b 9 S 6 d m n n R o b 9 h d l X c q t T 1 f z N n u z H K 9 E x H S + w S b w I y q h j V M s M r W S B k m M 3 V m G h Q x n R E K g X h g w M U p L A A A W t f E O K o 6 l l 7 s m w 2 1 a v 3 q J I Z U Q 1 U N W M E Q o q a 6 R k g 3 m W o w R h k g R H Q A 7 j C A t l O 8 e 4 y 2 f b 8 f m H Y Z 0 b d u f s E 3 f m A 1 e X C 0 J 8 S + h k k u y w + x k M u L 4 + 4 Q j u X f C q 6 9 9 v v w d 2 6 5 r g 3 / W 8 Q b e J O J 5 d t z w c / X Y w f + D r 1 g 1 I z x U 2 + g Y v 2 h 5 7 u W P w 5 s c S 8 Y t 5 6 3 i 2 W c G u u J S p H B Y N a K 6 f k M 5 Q 9 5 l o a g s m L g D 4 x L 0 s d Y 2 a 6 z J 5 N + s 2 N p c m 5 H k E 4 d Q / s Y S 5 e f g f Z 3 Z 1 M F Z i C m k j + e 2 L c l n D q S 4 L R v 3 d P X C J D P 6 n Y J B 7 m M N F L T z T N 4 B m G q + N E y v h e A 6 q g E l K g C 0 P g + h V X i Z D x b H U u v f T O C d O Y Y P I k q X f 6 3 4 D m y A q A c E f y u Z w W Q 9 8 C n V G C s 0 T a y w a z U 2 6 L F 1 B 5 P P H f 2 g i Q J G e Y m P d I N z Y Q I f i Z o R 2 E e p 6 H i 8 s c w L 9 M h j a 6 l G p w q S u U d l V K A p 0 V 0 E t x 7 h p B Q 2 T O W 1 O Y Y 4 A 0 k X X 4 G 4 C u B A G B D d u v + 5 s 3 L Z c F z A c p D 2 X 5 v t q v 3 E V E h R y I a M x j F x o a H G a R Q D K m Q R + l M w w Y + V D G I t x s l 6 Y o / c u W a p 8 q Q 5 3 f n E H j 7 h p F w s P I i l g 7 u F e K v k P 9 a z v C 3 l z A t Q E e p h k x D J 9 T U V X 0 H O t O E v A J S J 1 N l m l Y H 5 v N m h Z V 8 W Z V M 2 7 3 W 2 3 Q t o f F G I Z L X z Z G g y y A Q R D u 0 f a v S Z U K O z e 1 g 9 K v g V N L k 2 7 n t O 5 1 Q r U B 4 K + Q h T G v 7 6 Z n 1 d C R Y N M 9 D Z R h n 4 T 3 E I F m z 7 T z O k h c S r U i O 5 Q E k d J s j S a f f H s 3 K u A e W I F l Y L 2 e + 4 F y i g e h f w o e P 8 O t 4 o 1 J N e c E Q P M d W I u D a v / 8 u Z g u s s z d j 3 7 d m T U l + j C N J T Q 2 E V B 3 g Z l 8 z N E r M m p K f m A V B k Y W L U B H 6 B 0 i v y M Q c 0 G A S E E S Y 4 s Y / f 4 b K h K d f o y w L C 6 5 Y s + M 9 k r 0 j S D C 3 h 5 I a W D P p 0 F 6 W v i p v X W p 7 h u V W n g d W A I m W m A D t K O / K c t 5 k Q K T 2 T 5 5 A V o S f l e d 8 u Y 5 q z J S G 1 3 y S e t r t V X r J j e 6 l s 8 d E M m b S 5 X 8 L g j c Q g x C m g r P h Z z 7 2 R / U 3 c o 6 U 1 i T g X N b V A 6 y j 5 6 N V v P 0 b i E Q o F s T K P M r u x A f A t 8 v U d m / / E h r v K s P d C u O u k h u 9 j w l j K g P L T N M p w Q B d h S P R T M 1 A G E R x V S C q N L E b x f c P X 3 j 2 w P l i n z 2 9 z T e 6 1 1 W 3 U V m x g O x Y A v F 1 r M 5 G M W h d U K M 6 N h D D O m a Y G W b t 7 5 t 9 V Q d / H 6 n g J o O r B G L 1 m B S j T h Y X E C O R 4 o T p z z N U 1 7 b A K T v j S C / 6 3 S j Y 0 v m Z C s 4 b l U Z e c y G D c t x L j R 9 E y C Z W D K q R w 3 R q E C e P M V e m g u 5 E q l j x X T f O T 7 t r C b z 3 5 P 2 s a 9 y d p R W E M t W k E I F U N S H 6 6 q q b A X U c Z k K d g C J N x Q c X T 5 t S v 3 u q a / Y v A f k 6 d H d w s R u S g J d V R y H b h 4 I O O D U I f B k g 0 Y 3 3 Z s C G B A p b E x A i p g n 1 0 k N Z F J R / X R 3 t H q t t 3 + 8 H p 1 3 F H 8 x 8 6 1 r k b v 5 4 b t 8 6 N l i s g j F b h m o n m M L q t 4 4 8 Q B H X i + A T 0 r 9 O u f z o M b 6 H X S S l u 1 b 5 q J i I d O 4 l J e + 9 f U s Q b g e R T h 2 V B h D p 8 j O k A R V p H l I j O y o h p w h T k 2 n I M A g y t h t P K G M G A l 1 D g F Y N d D B 3 B n y 5 h D L H Y y i E x r k s 0 z 2 D S A C M V m k k S 8 m 9 u f g r O K Z d O i p U g 6 0 m a y F f Z 2 r g r I A i h T K 5 C f Y K b C w 6 e B 9 D 2 + D o n l H b I 0 j I v R s V O o L t Q 5 O h V Z l p T Q n a h S M u 9 j Z U Q g b K G f V i 6 P N w M Y S N S n / s S 8 8 q J z P h y y + h M M j A Y Y I q 8 s a v P s k V a 3 Q p I 7 W 2 2 e U z R 9 h g r 1 U + t p x r s R R O v B J A y T g 5 p D x 1 O N G C 6 I F N m B v v m x k Q s p W + e R Z S K 1 l w W A 6 3 k O 4 t T J 0 M 7 6 Z 7 C c S 9 4 0 i t j n E 8 X w t q Y Z J Z j j f 0 h R J S W U v 9 / M X 2 z W N 2 m q y t m 5 c n n o Y K 9 W 6 Q T 8 J g 2 B C A Q S n G D G p h w O k w c w 5 W x p u c s H s a 3 3 Q t T Y g 3 m 7 / s 6 u J q B 4 n v T c o Z 0 d q H 1 M X m N Y B r Z / s n X S u o J + S w 4 F q f L 2 H H r t r l x s 9 1 l x J O T + 1 a e 0 O b P g e 2 2 H n d 2 s l / 9 X 8 y I M b h B D 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c g > < / V i s u a l i z a t i o n L S t a t e > 
</file>

<file path=customXml/item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 2 0 2 4 - 1 0 - 2 4 T 1 5 : 5 0 : 1 1 . 3 5 0 6 8 5 1 + 0 2 : 0 0 < / L a s t P r o c e s s e d T i m e > < / D a t a M o d e l i n g S a n d b o x . S e r i a l i z e d S a n d b o x E r r o r C a c h e > ] ] > < / C u s t o m C o n t e n t > < / G e m i n i > 
</file>

<file path=customXml/item5.xml>��< ? x m l   v e r s i o n = " 1 . 0 "   e n c o d i n g = " U T F - 1 6 " ? > < G e m i n i   x m l n s = " h t t p : / / g e m i n i / p i v o t c u s t o m i z a t i o n / C l i e n t W i n d o w X M L " > < C u s t o m C o n t e n t > < ! [ C D A T A [ A n a g _ A s s i s t i t i ] ] > < / C u s t o m C o n t e n t > < / G e m i n i > 
</file>

<file path=customXml/item6.xml>��< ? x m l   v e r s i o n = " 1 . 0 "   e n c o d i n g = " U T F - 1 6 " ? > < G e m i n i   x m l n s = " h t t p : / / g e m i n i / p i v o t c u s t o m i z a t i o n / L i n k e d T a b l e U p d a t e M o d e " > < C u s t o m C o n t e n t > < ! [ C D A T A [ T r u e ] ] > < / C u s t o m C o n t e n t > < / G e m i n i > 
</file>

<file path=customXml/item7.xml>��< ? x m l   v e r s i o n = " 1 . 0 "   e n c o d i n g = " u t f - 1 6 " ? > < C u s t o m M a p L i s t   x m l n s : x s d = " h t t p : / / w w w . w 3 . o r g / 2 0 0 1 / X M L S c h e m a "   x m l n s : x s i = " h t t p : / / w w w . w 3 . o r g / 2 0 0 1 / X M L S c h e m a - i n s t a n c e "   x m l n s = " h t t p : / / m i c r o s o f t . d a t a . v i s u a l i z a t i o n . C l i e n t . E x c e l . C u s t o m M a p L i s t / 1 . 0 " > < m l > H 4 s I A A A A A A A E A L V S y 2 7 b M B D 8 F Y J 3 W Y 8 k s B 1 I C o I E R g 0 4 c V G n q H 1 c U y u Z i E S y I l U 5 + b U e + k n 9 h a 4 k 1 3 a Q Q 0 4 5 k b s z 3 J l d 7 t / f f + K b f V W y X 1 h b q V X C w 1 H A G S q h M 6 m K h D c u 9 y b 8 J o 3 v G u t 0 9 Q D G L q R 1 j N 4 o e 7 2 3 W c J 3 z p l r 3 2 / b d t R e j H R d + F E Q h P 7 6 Y b E S O 6 y A H 8 n y Y 7 I n l X W g B P J z y b M 7 + 6 7 k z w a P d u b k I I q y E P M g 8 o Q A 4 V 2 K c e Z N r s T W C y e X 0 / F 4 O 5 k G V x F n j 1 B h w q k D A 8 x Q u 1 p B K V 9 f w Q E L O Z t X U O C 9 t K a E l 4 H 5 i N Y 2 S h + g H z J z u y W N 6 Q v K Y u d o U A T Y J 6 y M r q F + S X g O p T 2 5 X h k Q e I 9 5 G s / t q g W z B p V t 0 p 4 T + + c p w u / I x 7 Y G h 0 s 1 k 7 V 1 q a s b 7 F j v A C I v t H j G 7 F T p E M e 3 e 2 n X b C W g x K 9 i s N c H y z y 3 6 P o U f e z c 3 j Z O U 1 3 R l C R I s x t s d w A V m J X S m F M 2 7 a t + A 1 U g m 9 W 6 S j i N l K o 8 a W q / u / h p 7 P f C A 3 P z + f r T g 3 x 3 / l f f k I t h H 0 5 T P y T o t 4 9 g t 7 t v g m 6 R 0 3 / 5 c Y 9 s A g M A A A A A A A A A A A A A A A A A A A A A A A A A A A A A A A A A A A A A A A A A A A A A A A A A A A A A A A A A A A A A A A A A A A A A A A A A A A A A A A A A A A A A A A A A A A A A A A A A A A A A A A A A A A A A A A A A A A A A A A A A A A A A A A A = < / m l > < / C u s t o m M a p L i s t > 
</file>

<file path=customXml/item8.xml>��< ? x m l   v e r s i o n = " 1 . 0 "   e n c o d i n g = " U T F - 1 6 " ? > < G e m i n i   x m l n s = " h t t p : / / g e m i n i / p i v o t c u s t o m i z a t i o n / M a n u a l C a l c M o d e " > < C u s t o m C o n t e n t > < ! [ C D A T A [ F a l s e ] ] > < / C u s t o m C o n t e n t > < / G e m i n i > 
</file>

<file path=customXml/item9.xml>��< ? x m l   v e r s i o n = " 1 . 0 "   e n c o d i n g = " U T F - 1 6 " ? > < G e m i n i   x m l n s = " h t t p : / / g e m i n i / p i v o t c u s t o m i z a t i o n / T a b l e O r d e r " > < C u s t o m C o n t e n t > < ! [ C D A T A [ A n a g _ G e s t o r e , A n a g _ R e s i d e n z e , A n a g _ P r e s t a z i o n e , A n a g _ A s s i s t i t i ] ] > < / C u s t o m C o n t e n t > < / G e m i n i > 
</file>

<file path=customXml/itemProps1.xml><?xml version="1.0" encoding="utf-8"?>
<ds:datastoreItem xmlns:ds="http://schemas.openxmlformats.org/officeDocument/2006/customXml" ds:itemID="{76B8E9DC-104F-4DF6-9F6F-BF3A749179CF}">
  <ds:schemaRefs/>
</ds:datastoreItem>
</file>

<file path=customXml/itemProps10.xml><?xml version="1.0" encoding="utf-8"?>
<ds:datastoreItem xmlns:ds="http://schemas.openxmlformats.org/officeDocument/2006/customXml" ds:itemID="{2F5C85F4-56E2-4AC6-8E48-12F8F1734CB1}">
  <ds:schemaRefs/>
</ds:datastoreItem>
</file>

<file path=customXml/itemProps11.xml><?xml version="1.0" encoding="utf-8"?>
<ds:datastoreItem xmlns:ds="http://schemas.openxmlformats.org/officeDocument/2006/customXml" ds:itemID="{D198E446-13A7-4F8F-8ABB-9DD30165A459}">
  <ds:schemaRefs/>
</ds:datastoreItem>
</file>

<file path=customXml/itemProps12.xml><?xml version="1.0" encoding="utf-8"?>
<ds:datastoreItem xmlns:ds="http://schemas.openxmlformats.org/officeDocument/2006/customXml" ds:itemID="{041CEEB8-1B32-40E8-B420-081BC1CA6A09}">
  <ds:schemaRefs/>
</ds:datastoreItem>
</file>

<file path=customXml/itemProps13.xml><?xml version="1.0" encoding="utf-8"?>
<ds:datastoreItem xmlns:ds="http://schemas.openxmlformats.org/officeDocument/2006/customXml" ds:itemID="{5CB1005F-70F5-4E2C-9DC8-A31876EA42C5}">
  <ds:schemaRefs/>
</ds:datastoreItem>
</file>

<file path=customXml/itemProps14.xml><?xml version="1.0" encoding="utf-8"?>
<ds:datastoreItem xmlns:ds="http://schemas.openxmlformats.org/officeDocument/2006/customXml" ds:itemID="{34FC9B91-B29B-492D-9B18-B28FD5AAD48B}">
  <ds:schemaRefs/>
</ds:datastoreItem>
</file>

<file path=customXml/itemProps15.xml><?xml version="1.0" encoding="utf-8"?>
<ds:datastoreItem xmlns:ds="http://schemas.openxmlformats.org/officeDocument/2006/customXml" ds:itemID="{97A56848-D998-4AFD-84DD-EBFE62BF85EE}">
  <ds:schemaRefs/>
</ds:datastoreItem>
</file>

<file path=customXml/itemProps16.xml><?xml version="1.0" encoding="utf-8"?>
<ds:datastoreItem xmlns:ds="http://schemas.openxmlformats.org/officeDocument/2006/customXml" ds:itemID="{8FD11339-E2C2-43F3-AF56-F59D4F8C08C9}">
  <ds:schemaRefs>
    <ds:schemaRef ds:uri="http://www.w3.org/2001/XMLSchema"/>
    <ds:schemaRef ds:uri="http://microsoft.data.visualization.Client.Excel/1.0"/>
  </ds:schemaRefs>
</ds:datastoreItem>
</file>

<file path=customXml/itemProps17.xml><?xml version="1.0" encoding="utf-8"?>
<ds:datastoreItem xmlns:ds="http://schemas.openxmlformats.org/officeDocument/2006/customXml" ds:itemID="{F471D64B-F460-4D82-BB05-1BC1CF763581}">
  <ds:schemaRefs/>
</ds:datastoreItem>
</file>

<file path=customXml/itemProps18.xml><?xml version="1.0" encoding="utf-8"?>
<ds:datastoreItem xmlns:ds="http://schemas.openxmlformats.org/officeDocument/2006/customXml" ds:itemID="{87A188FF-1376-4717-972E-17472B34BBA5}">
  <ds:schemaRefs/>
</ds:datastoreItem>
</file>

<file path=customXml/itemProps19.xml><?xml version="1.0" encoding="utf-8"?>
<ds:datastoreItem xmlns:ds="http://schemas.openxmlformats.org/officeDocument/2006/customXml" ds:itemID="{6FC0331D-B5C8-49E2-9941-AAD84E900D16}">
  <ds:schemaRefs/>
</ds:datastoreItem>
</file>

<file path=customXml/itemProps2.xml><?xml version="1.0" encoding="utf-8"?>
<ds:datastoreItem xmlns:ds="http://schemas.openxmlformats.org/officeDocument/2006/customXml" ds:itemID="{65789975-808B-430D-AD69-31D82CBFD8BF}">
  <ds:schemaRefs/>
</ds:datastoreItem>
</file>

<file path=customXml/itemProps20.xml><?xml version="1.0" encoding="utf-8"?>
<ds:datastoreItem xmlns:ds="http://schemas.openxmlformats.org/officeDocument/2006/customXml" ds:itemID="{483BCDA9-E10B-4184-BBDE-5D65FAEB22F8}">
  <ds:schemaRefs/>
</ds:datastoreItem>
</file>

<file path=customXml/itemProps21.xml><?xml version="1.0" encoding="utf-8"?>
<ds:datastoreItem xmlns:ds="http://schemas.openxmlformats.org/officeDocument/2006/customXml" ds:itemID="{041849D0-1FBB-45B1-8F0E-B1080688DE82}">
  <ds:schemaRefs/>
</ds:datastoreItem>
</file>

<file path=customXml/itemProps22.xml><?xml version="1.0" encoding="utf-8"?>
<ds:datastoreItem xmlns:ds="http://schemas.openxmlformats.org/officeDocument/2006/customXml" ds:itemID="{ADB3BB52-19FC-4F28-9CF5-C8B22AABA5C8}">
  <ds:schemaRefs/>
</ds:datastoreItem>
</file>

<file path=customXml/itemProps23.xml><?xml version="1.0" encoding="utf-8"?>
<ds:datastoreItem xmlns:ds="http://schemas.openxmlformats.org/officeDocument/2006/customXml" ds:itemID="{24DC0043-C0D3-4DB3-BE1F-FA3E43F68DF3}">
  <ds:schemaRefs>
    <ds:schemaRef ds:uri="http://www.w3.org/2001/XMLSchema"/>
    <ds:schemaRef ds:uri="http://microsoft.data.visualization.engine.tours/1.0"/>
  </ds:schemaRefs>
</ds:datastoreItem>
</file>

<file path=customXml/itemProps24.xml><?xml version="1.0" encoding="utf-8"?>
<ds:datastoreItem xmlns:ds="http://schemas.openxmlformats.org/officeDocument/2006/customXml" ds:itemID="{964622A9-C135-4269-A5F9-8CAB20A08BD1}">
  <ds:schemaRefs>
    <ds:schemaRef ds:uri="http://schemas.microsoft.com/DataMashup"/>
  </ds:schemaRefs>
</ds:datastoreItem>
</file>

<file path=customXml/itemProps3.xml><?xml version="1.0" encoding="utf-8"?>
<ds:datastoreItem xmlns:ds="http://schemas.openxmlformats.org/officeDocument/2006/customXml" ds:itemID="{DCA1F115-F7D7-4AD9-BE64-09B68DDAB8D7}">
  <ds:schemaRefs>
    <ds:schemaRef ds:uri="http://www.w3.org/2001/XMLSchema"/>
    <ds:schemaRef ds:uri="http://microsoft.data.visualization.Client.Excel.LState/1.0"/>
  </ds:schemaRefs>
</ds:datastoreItem>
</file>

<file path=customXml/itemProps4.xml><?xml version="1.0" encoding="utf-8"?>
<ds:datastoreItem xmlns:ds="http://schemas.openxmlformats.org/officeDocument/2006/customXml" ds:itemID="{13B1C433-7A1B-4AEE-8F5E-8EBC4BF3EC1B}">
  <ds:schemaRefs/>
</ds:datastoreItem>
</file>

<file path=customXml/itemProps5.xml><?xml version="1.0" encoding="utf-8"?>
<ds:datastoreItem xmlns:ds="http://schemas.openxmlformats.org/officeDocument/2006/customXml" ds:itemID="{33018A3C-9A85-4EA4-A66C-C38D5AD0A5E3}">
  <ds:schemaRefs/>
</ds:datastoreItem>
</file>

<file path=customXml/itemProps6.xml><?xml version="1.0" encoding="utf-8"?>
<ds:datastoreItem xmlns:ds="http://schemas.openxmlformats.org/officeDocument/2006/customXml" ds:itemID="{A143236A-7706-46EA-B279-E518A7F7ACD6}">
  <ds:schemaRefs/>
</ds:datastoreItem>
</file>

<file path=customXml/itemProps7.xml><?xml version="1.0" encoding="utf-8"?>
<ds:datastoreItem xmlns:ds="http://schemas.openxmlformats.org/officeDocument/2006/customXml" ds:itemID="{FE5DA6A0-1952-478A-86B0-F2DCE99EFF91}">
  <ds:schemaRefs>
    <ds:schemaRef ds:uri="http://www.w3.org/2001/XMLSchema"/>
    <ds:schemaRef ds:uri="http://microsoft.data.visualization.Client.Excel.CustomMapList/1.0"/>
  </ds:schemaRefs>
</ds:datastoreItem>
</file>

<file path=customXml/itemProps8.xml><?xml version="1.0" encoding="utf-8"?>
<ds:datastoreItem xmlns:ds="http://schemas.openxmlformats.org/officeDocument/2006/customXml" ds:itemID="{9FDE6E7B-91B1-462B-BE60-6811D86C7B05}">
  <ds:schemaRefs/>
</ds:datastoreItem>
</file>

<file path=customXml/itemProps9.xml><?xml version="1.0" encoding="utf-8"?>
<ds:datastoreItem xmlns:ds="http://schemas.openxmlformats.org/officeDocument/2006/customXml" ds:itemID="{87556BC5-58D0-4246-B9F9-80947E2CC1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3</vt:i4>
      </vt:variant>
    </vt:vector>
  </HeadingPairs>
  <TitlesOfParts>
    <vt:vector size="13" baseType="lpstr">
      <vt:lpstr>ELENCHI</vt:lpstr>
      <vt:lpstr>StruttureResidenziali</vt:lpstr>
      <vt:lpstr>ANAG-ASSISTITI</vt:lpstr>
      <vt:lpstr>ANAG-GESTORE</vt:lpstr>
      <vt:lpstr>ANAG-RESIDENZE</vt:lpstr>
      <vt:lpstr>PRESTAZIONE</vt:lpstr>
      <vt:lpstr>PPVT_Prestazioni</vt:lpstr>
      <vt:lpstr>CIG</vt:lpstr>
      <vt:lpstr>indirizzi Gestori </vt:lpstr>
      <vt:lpstr>PPVT_ALLEAGATO_B</vt:lpstr>
      <vt:lpstr>PPVT_ALLEAGATO_B!Area_stampa</vt:lpstr>
      <vt:lpstr>PPVT_Prestazioni!Area_stampa</vt:lpstr>
      <vt:lpstr>PRESTAZIONE!Area_stampa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2026-03-02T12:36:05Z</dcterms:modified>
</cp:coreProperties>
</file>